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3256" windowHeight="13176" tabRatio="858" activeTab="8"/>
  </bookViews>
  <sheets>
    <sheet name=" Introduction" sheetId="55" r:id="rId1"/>
    <sheet name="Rate of Penalty " sheetId="64" r:id="rId2"/>
    <sheet name="TACTIC" sheetId="12" r:id="rId3"/>
    <sheet name="CORE_LINE" sheetId="3" r:id="rId4"/>
    <sheet name="SPECIFIC" sheetId="16" r:id="rId5"/>
    <sheet name="DESIGN" sheetId="17" r:id="rId6"/>
    <sheet name="CANOPY" sheetId="18" r:id="rId7"/>
    <sheet name="DGS " sheetId="63" r:id="rId8"/>
    <sheet name="Cellio  Metal Grill Local Metal" sheetId="61" r:id="rId9"/>
    <sheet name="TechZone" sheetId="60" r:id="rId10"/>
    <sheet name="METAL" sheetId="38" r:id="rId11"/>
    <sheet name="METAL GRID" sheetId="22" r:id="rId12"/>
    <sheet name=" ACCESSORIES" sheetId="58" r:id="rId13"/>
    <sheet name="Javelin" sheetId="39" r:id="rId14"/>
    <sheet name="Prelude Sixty2" sheetId="41" r:id="rId15"/>
    <sheet name="24 XL" sheetId="42" r:id="rId16"/>
    <sheet name="24 TL" sheetId="43" r:id="rId17"/>
    <sheet name="24 TL2" sheetId="44" r:id="rId18"/>
    <sheet name="Prelude Max" sheetId="62" r:id="rId19"/>
    <sheet name="15 TL" sheetId="45" r:id="rId20"/>
    <sheet name="15 XL" sheetId="46" r:id="rId21"/>
    <sheet name="Silhouette" sheetId="47" r:id="rId22"/>
    <sheet name="Interlude" sheetId="54" r:id="rId23"/>
    <sheet name="PRIMARY LONG SPAN GRIDS " sheetId="65" r:id="rId24"/>
    <sheet name="Bandraster" sheetId="48" r:id="rId25"/>
    <sheet name="T35" sheetId="49" r:id="rId26"/>
    <sheet name="Semi&amp;Concealed" sheetId="50" r:id="rId27"/>
    <sheet name="Axiom" sheetId="51" r:id="rId28"/>
    <sheet name="Perimeter" sheetId="52" r:id="rId29"/>
  </sheets>
  <definedNames>
    <definedName name="_xlnm._FilterDatabase" localSheetId="12" hidden="1">' ACCESSORIES'!$A$3:$U$115</definedName>
    <definedName name="_xlnm._FilterDatabase" localSheetId="19" hidden="1">'15 TL'!$A$3:$BE$28</definedName>
    <definedName name="_xlnm._FilterDatabase" localSheetId="20" hidden="1">'15 XL'!$A$3:$V$3</definedName>
    <definedName name="_xlnm._FilterDatabase" localSheetId="16" hidden="1">'24 TL'!$A$3:$V$32</definedName>
    <definedName name="_xlnm._FilterDatabase" localSheetId="17" hidden="1">'24 TL2'!$A$3:$V$3</definedName>
    <definedName name="_xlnm._FilterDatabase" localSheetId="15" hidden="1">'24 XL'!$A$8:$U$31</definedName>
    <definedName name="_xlnm._FilterDatabase" localSheetId="27" hidden="1">Axiom!$A$1:$X$188</definedName>
    <definedName name="_xlnm._FilterDatabase" localSheetId="24" hidden="1">Bandraster!$A$3:$V$3</definedName>
    <definedName name="_xlnm._FilterDatabase" localSheetId="6" hidden="1">CANOPY!$A$3:$U$78</definedName>
    <definedName name="_xlnm._FilterDatabase" localSheetId="8" hidden="1">'Cellio  Metal Grill Local Metal'!$A$3:$U$196</definedName>
    <definedName name="_xlnm._FilterDatabase" localSheetId="3" hidden="1">CORE_LINE!$A$3:$U$256</definedName>
    <definedName name="_xlnm._FilterDatabase" localSheetId="5" hidden="1">DESIGN!$A$3:$U$44</definedName>
    <definedName name="_xlnm._FilterDatabase" localSheetId="7" hidden="1">'DGS '!$A$3:$V$3</definedName>
    <definedName name="_xlnm._FilterDatabase" localSheetId="10" hidden="1">METAL!$A$3:$U$319</definedName>
    <definedName name="_xlnm._FilterDatabase" localSheetId="11" hidden="1">'METAL GRID'!$A$3:$U$144</definedName>
    <definedName name="_xlnm._FilterDatabase" localSheetId="28" hidden="1">Perimeter!$A$3:$CH$37</definedName>
    <definedName name="_xlnm._FilterDatabase" localSheetId="18" hidden="1">'Prelude Max'!$A$3:$V$3</definedName>
    <definedName name="_xlnm._FilterDatabase" localSheetId="4" hidden="1">SPECIFIC!$A$3:$U$56</definedName>
    <definedName name="_xlnm._FilterDatabase" localSheetId="2" hidden="1">TACTIC!$A$3:$U$49</definedName>
    <definedName name="_xlnm._FilterDatabase" localSheetId="9" hidden="1">TechZone!$A$3:$U$50</definedName>
    <definedName name="m2_carton" localSheetId="8">'Cellio  Metal Grill Local Metal'!#REF!</definedName>
    <definedName name="m2_carton" localSheetId="23">#REF!</definedName>
    <definedName name="m2_carton">#REF!</definedName>
    <definedName name="_xlnm.Print_Titles" localSheetId="12">' ACCESSORIES'!$1:$3</definedName>
    <definedName name="_xlnm.Print_Titles" localSheetId="27">Axiom!$1:$3</definedName>
    <definedName name="_xlnm.Print_Titles" localSheetId="24">Bandraster!$1:$3</definedName>
    <definedName name="_xlnm.Print_Titles" localSheetId="3">CORE_LINE!$1:$3</definedName>
    <definedName name="_xlnm.Print_Titles" localSheetId="5">DESIGN!$1:$3</definedName>
    <definedName name="_xlnm.Print_Titles" localSheetId="10">METAL!$1:$3</definedName>
    <definedName name="_xlnm.Print_Titles" localSheetId="11">'METAL GRID'!$1:$3</definedName>
    <definedName name="_xlnm.Print_Titles" localSheetId="28">Perimeter!$1:$3</definedName>
    <definedName name="_xlnm.Print_Titles" localSheetId="4">SPECIFIC!$1:$3</definedName>
    <definedName name="_xlnm.Print_Titles" localSheetId="2">TACTIC!$1:$3</definedName>
    <definedName name="_xlnm.Print_Titles" localSheetId="9">TechZone!$1:$3</definedName>
    <definedName name="_xlnm.Print_Area" localSheetId="12">' ACCESSORIES'!$A$1:$U$119</definedName>
    <definedName name="_xlnm.Print_Area" localSheetId="0">' Introduction'!$A$1:$O$32</definedName>
    <definedName name="_xlnm.Print_Area" localSheetId="19">'15 TL'!$A$1:$V$31</definedName>
    <definedName name="_xlnm.Print_Area" localSheetId="20">'15 XL'!$A$1:$V$26</definedName>
    <definedName name="_xlnm.Print_Area" localSheetId="16">'24 TL'!$A$1:$V$33</definedName>
    <definedName name="_xlnm.Print_Area" localSheetId="17">'24 TL2'!$A$1:$V$24</definedName>
    <definedName name="_xlnm.Print_Area" localSheetId="15">'24 XL'!$A$1:$V$31</definedName>
    <definedName name="_xlnm.Print_Area" localSheetId="27">Axiom!$A$1:$X$201</definedName>
    <definedName name="_xlnm.Print_Area" localSheetId="24">Bandraster!$A$1:$V$41</definedName>
    <definedName name="_xlnm.Print_Area" localSheetId="6">CANOPY!$A$1:$U$78</definedName>
    <definedName name="_xlnm.Print_Area" localSheetId="8">'Cellio  Metal Grill Local Metal'!$A$1:$U$198</definedName>
    <definedName name="_xlnm.Print_Area" localSheetId="3">CORE_LINE!$A$1:$U$268</definedName>
    <definedName name="_xlnm.Print_Area" localSheetId="5">DESIGN!$A$1:$U$47</definedName>
    <definedName name="_xlnm.Print_Area" localSheetId="22">Interlude!$A$1:$V$12</definedName>
    <definedName name="_xlnm.Print_Area" localSheetId="13">Javelin!$A$1:$V$25</definedName>
    <definedName name="_xlnm.Print_Area" localSheetId="10">METAL!$A$1:$U$323</definedName>
    <definedName name="_xlnm.Print_Area" localSheetId="11">'METAL GRID'!$A$1:$U$147</definedName>
    <definedName name="_xlnm.Print_Area" localSheetId="28">Perimeter!$A$1:$X$42</definedName>
    <definedName name="_xlnm.Print_Area" localSheetId="18">'Prelude Max'!$A$1:$V$18</definedName>
    <definedName name="_xlnm.Print_Area" localSheetId="14">'Prelude Sixty2'!$A$1:$V$16</definedName>
    <definedName name="_xlnm.Print_Area" localSheetId="23">'PRIMARY LONG SPAN GRIDS '!$A$1:$V$23</definedName>
    <definedName name="_xlnm.Print_Area" localSheetId="26">'Semi&amp;Concealed'!$A$1:$V$21</definedName>
    <definedName name="_xlnm.Print_Area" localSheetId="21">Silhouette!$A$1:$V$25</definedName>
    <definedName name="_xlnm.Print_Area" localSheetId="4">SPECIFIC!$A$1:$U$65</definedName>
    <definedName name="_xlnm.Print_Area" localSheetId="25">'T35'!$A$1:$V$12</definedName>
    <definedName name="_xlnm.Print_Area" localSheetId="2">TACTIC!$A$1:$U$53</definedName>
    <definedName name="_xlnm.Print_Area" localSheetId="9">TechZone!$A$1:$U$51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49" i="3" l="1"/>
  <c r="R44" i="16"/>
  <c r="Q93" i="61"/>
  <c r="Q92" i="61"/>
  <c r="Q91" i="61"/>
  <c r="Q161" i="61"/>
  <c r="Q160" i="61"/>
  <c r="Q159" i="61"/>
  <c r="Q158" i="61"/>
  <c r="Q157" i="61"/>
  <c r="Q156" i="61"/>
  <c r="Q155" i="61"/>
  <c r="Q154" i="61"/>
  <c r="Q153" i="61"/>
  <c r="Q152" i="61"/>
  <c r="Q151" i="61"/>
  <c r="Q149" i="61"/>
  <c r="Q148" i="61"/>
  <c r="Q147" i="61"/>
  <c r="Q146" i="61"/>
  <c r="Q145" i="61"/>
  <c r="Q144" i="61"/>
  <c r="Q143" i="61"/>
  <c r="Q142" i="61"/>
  <c r="Q141" i="61"/>
  <c r="Q140" i="61"/>
  <c r="Q139" i="61"/>
  <c r="Q137" i="61"/>
  <c r="Q136" i="61"/>
  <c r="Q135" i="61"/>
  <c r="Q134" i="61"/>
  <c r="Q133" i="61"/>
  <c r="Q132" i="61"/>
  <c r="Q131" i="61"/>
  <c r="Q130" i="61"/>
  <c r="Q129" i="61"/>
  <c r="Q128" i="61"/>
  <c r="Q127" i="61"/>
  <c r="Q125" i="61"/>
  <c r="Q124" i="61"/>
  <c r="Q123" i="61"/>
  <c r="Q122" i="61"/>
  <c r="Q121" i="61"/>
  <c r="Q120" i="61"/>
  <c r="Q119" i="61"/>
  <c r="Q118" i="61"/>
  <c r="R58" i="18"/>
  <c r="Q58" i="18"/>
  <c r="Q40" i="18"/>
  <c r="R40" i="18"/>
  <c r="I40" i="18"/>
  <c r="I58" i="18"/>
  <c r="Q115" i="58"/>
  <c r="Q114" i="58"/>
  <c r="Q113" i="58"/>
  <c r="Q112" i="58"/>
  <c r="Q111" i="58"/>
  <c r="Q110" i="58"/>
  <c r="R21" i="65"/>
  <c r="R20" i="65"/>
  <c r="R19" i="65"/>
  <c r="R18" i="65"/>
  <c r="R17" i="65"/>
  <c r="R16" i="65"/>
  <c r="R15" i="65"/>
  <c r="R14" i="65"/>
  <c r="R13" i="65"/>
  <c r="R12" i="65"/>
  <c r="R11" i="65"/>
  <c r="R10" i="65"/>
  <c r="R7" i="65"/>
  <c r="R6" i="65"/>
  <c r="R5" i="65"/>
  <c r="Q256" i="3"/>
  <c r="Q255" i="3"/>
  <c r="Q107" i="58"/>
  <c r="Q20" i="61"/>
  <c r="Q17" i="61"/>
  <c r="Q14" i="61"/>
  <c r="Q11" i="61"/>
  <c r="Q8" i="61"/>
  <c r="Q92" i="58"/>
  <c r="Q91" i="58"/>
  <c r="Q56" i="16"/>
  <c r="Q55" i="16"/>
  <c r="Q196" i="61"/>
  <c r="Q195" i="61"/>
  <c r="Q194" i="61"/>
  <c r="Q193" i="61"/>
  <c r="Q192" i="61"/>
  <c r="Q191" i="61"/>
  <c r="Q190" i="61"/>
  <c r="Q189" i="61"/>
  <c r="Q188" i="61"/>
  <c r="Q187" i="61"/>
  <c r="Q186" i="61"/>
  <c r="Q184" i="61"/>
  <c r="Q183" i="61"/>
  <c r="Q182" i="61"/>
  <c r="Q181" i="61"/>
  <c r="Q180" i="61"/>
  <c r="Q179" i="61"/>
  <c r="Q178" i="61"/>
  <c r="Q177" i="61"/>
  <c r="R21" i="63"/>
  <c r="F21" i="63"/>
  <c r="R20" i="63"/>
  <c r="F20" i="63"/>
  <c r="R19" i="63"/>
  <c r="F19" i="63"/>
  <c r="R18" i="63"/>
  <c r="R17" i="63"/>
  <c r="F17" i="63"/>
  <c r="R16" i="63"/>
  <c r="R15" i="63"/>
  <c r="F15" i="63"/>
  <c r="R14" i="63"/>
  <c r="R13" i="63"/>
  <c r="R12" i="63"/>
  <c r="R11" i="63"/>
  <c r="R10" i="63"/>
  <c r="R9" i="63"/>
  <c r="R8" i="63"/>
  <c r="R7" i="63"/>
  <c r="R6" i="63"/>
  <c r="F6" i="63"/>
  <c r="R5" i="63"/>
  <c r="F5" i="63"/>
  <c r="Q24" i="3"/>
  <c r="Q21" i="3"/>
  <c r="Q42" i="12"/>
  <c r="Q45" i="12"/>
  <c r="Q86" i="3"/>
  <c r="Q83" i="3"/>
  <c r="Q6" i="60"/>
  <c r="Q176" i="61"/>
  <c r="Q175" i="61"/>
  <c r="Q174" i="61"/>
  <c r="Q169" i="61"/>
  <c r="E169" i="61"/>
  <c r="Q168" i="61"/>
  <c r="E168" i="61"/>
  <c r="Q167" i="61"/>
  <c r="E167" i="61"/>
  <c r="Q117" i="61"/>
  <c r="Q116" i="61"/>
  <c r="Q115" i="61"/>
  <c r="Q109" i="61"/>
  <c r="Q108" i="61"/>
  <c r="Q104" i="61"/>
  <c r="Q103" i="61"/>
  <c r="Q98" i="61"/>
  <c r="Q89" i="61"/>
  <c r="Q88" i="61"/>
  <c r="Q87" i="61"/>
  <c r="Q80" i="61"/>
  <c r="Q79" i="61"/>
  <c r="Q78" i="61"/>
  <c r="Q77" i="61"/>
  <c r="Q76" i="61"/>
  <c r="Q75" i="61"/>
  <c r="Q74" i="61"/>
  <c r="Q73" i="61"/>
  <c r="Q72" i="61"/>
  <c r="Q71" i="61"/>
  <c r="Q70" i="61"/>
  <c r="Q69" i="61"/>
  <c r="Q68" i="61"/>
  <c r="Q67" i="61"/>
  <c r="Q66" i="61"/>
  <c r="Q65" i="61"/>
  <c r="Q64" i="61"/>
  <c r="Q62" i="61"/>
  <c r="Q61" i="61"/>
  <c r="Q60" i="61"/>
  <c r="Q59" i="61"/>
  <c r="Q58" i="61"/>
  <c r="Q57" i="61"/>
  <c r="Q56" i="61"/>
  <c r="Q55" i="61"/>
  <c r="Q54" i="61"/>
  <c r="Q52" i="61"/>
  <c r="Q51" i="61"/>
  <c r="Q50" i="61"/>
  <c r="Q49" i="61"/>
  <c r="Q48" i="61"/>
  <c r="Q47" i="61"/>
  <c r="Q46" i="61"/>
  <c r="Q45" i="61"/>
  <c r="Q44" i="61"/>
  <c r="Q39" i="61"/>
  <c r="Q38" i="61"/>
  <c r="Q37" i="61"/>
  <c r="Q36" i="61"/>
  <c r="Q35" i="61"/>
  <c r="Q34" i="61"/>
  <c r="Q33" i="61"/>
  <c r="Q32" i="61"/>
  <c r="Q31" i="61"/>
  <c r="Q30" i="61"/>
  <c r="Q29" i="61"/>
  <c r="Q28" i="61"/>
  <c r="Q27" i="61"/>
  <c r="Q26" i="61"/>
  <c r="Q25" i="61"/>
  <c r="Q22" i="61"/>
  <c r="Q21" i="61"/>
  <c r="Q19" i="61"/>
  <c r="Q18" i="61"/>
  <c r="Q16" i="61"/>
  <c r="Q15" i="61"/>
  <c r="Q13" i="61"/>
  <c r="Q12" i="61"/>
  <c r="Q10" i="61"/>
  <c r="Q9" i="61"/>
  <c r="R17" i="50"/>
  <c r="R23" i="47"/>
  <c r="R22" i="47"/>
  <c r="R21" i="47"/>
  <c r="Q144" i="3"/>
  <c r="Q142" i="3"/>
  <c r="Q134" i="3"/>
  <c r="Q133" i="3"/>
  <c r="Q131" i="3"/>
  <c r="Q130" i="3"/>
  <c r="Q128" i="3"/>
  <c r="Q127" i="3"/>
  <c r="Q118" i="3"/>
  <c r="Q117" i="3"/>
  <c r="Q116" i="3"/>
  <c r="Q114" i="3"/>
  <c r="Q112" i="3"/>
  <c r="Q105" i="3"/>
  <c r="Q103" i="3"/>
  <c r="Q163" i="3"/>
  <c r="Q154" i="3"/>
  <c r="Q152" i="3"/>
  <c r="Q150" i="3"/>
  <c r="Q149" i="3"/>
  <c r="Q54" i="16"/>
  <c r="Q59" i="22"/>
  <c r="Q50" i="60"/>
  <c r="Q49" i="60"/>
  <c r="Q48" i="60"/>
  <c r="Q47" i="60"/>
  <c r="Q46" i="60"/>
  <c r="Q45" i="60"/>
  <c r="Q44" i="60"/>
  <c r="Q43" i="60"/>
  <c r="Q42" i="60"/>
  <c r="Q38" i="60"/>
  <c r="Q37" i="60"/>
  <c r="Q36" i="60"/>
  <c r="Q35" i="60"/>
  <c r="Q34" i="60"/>
  <c r="Q30" i="60"/>
  <c r="Q29" i="60"/>
  <c r="Q28" i="60"/>
  <c r="Q27" i="60"/>
  <c r="Q26" i="60"/>
  <c r="Q25" i="60"/>
  <c r="Q22" i="60"/>
  <c r="Q21" i="60"/>
  <c r="Q20" i="60"/>
  <c r="Q17" i="60"/>
  <c r="Q16" i="60"/>
  <c r="Q15" i="60"/>
  <c r="Q14" i="60"/>
  <c r="Q11" i="60"/>
  <c r="Q10" i="60"/>
  <c r="Q9" i="60"/>
  <c r="Q8" i="60"/>
  <c r="Q7" i="60"/>
  <c r="R16" i="50"/>
  <c r="Q58" i="22"/>
  <c r="Q57" i="22"/>
  <c r="Q246" i="38"/>
  <c r="Q47" i="38"/>
  <c r="Q160" i="38"/>
  <c r="Q281" i="38"/>
  <c r="Q256" i="38"/>
  <c r="Q46" i="38"/>
  <c r="Q212" i="38"/>
  <c r="Q49" i="38"/>
  <c r="Q45" i="38"/>
  <c r="Q211" i="38"/>
  <c r="Q105" i="58"/>
  <c r="Q104" i="58"/>
  <c r="Q103" i="58"/>
  <c r="Q102" i="58"/>
  <c r="Q101" i="58"/>
  <c r="Q100" i="58"/>
  <c r="Q99" i="58"/>
  <c r="Q97" i="58"/>
  <c r="Q96" i="58"/>
  <c r="Q95" i="58"/>
  <c r="Q94" i="58"/>
  <c r="Q90" i="58"/>
  <c r="Q89" i="58"/>
  <c r="Q88" i="58"/>
  <c r="Q87" i="58"/>
  <c r="Q86" i="58"/>
  <c r="Q85" i="58"/>
  <c r="Q83" i="58"/>
  <c r="Q79" i="58"/>
  <c r="Q78" i="58"/>
  <c r="Q77" i="58"/>
  <c r="Q76" i="58"/>
  <c r="Q75" i="58"/>
  <c r="Q74" i="58"/>
  <c r="Q73" i="58"/>
  <c r="Q72" i="58"/>
  <c r="Q71" i="58"/>
  <c r="Q70" i="58"/>
  <c r="Q69" i="58"/>
  <c r="Q68" i="58"/>
  <c r="Q67" i="58"/>
  <c r="Q66" i="58"/>
  <c r="Q65" i="58"/>
  <c r="Q64" i="58"/>
  <c r="Q62" i="58"/>
  <c r="Q60" i="58"/>
  <c r="Q59" i="58"/>
  <c r="Q58" i="58"/>
  <c r="Q57" i="58"/>
  <c r="Q56" i="58"/>
  <c r="Q55" i="58"/>
  <c r="Q54" i="58"/>
  <c r="Q53" i="58"/>
  <c r="Q52" i="58"/>
  <c r="Q51" i="58"/>
  <c r="Q50" i="58"/>
  <c r="Q49" i="58"/>
  <c r="Q48" i="58"/>
  <c r="Q47" i="58"/>
  <c r="Q46" i="58"/>
  <c r="Q45" i="58"/>
  <c r="Q44" i="58"/>
  <c r="Q43" i="58"/>
  <c r="Q42" i="58"/>
  <c r="Q41" i="58"/>
  <c r="Q40" i="58"/>
  <c r="Q39" i="58"/>
  <c r="Q38" i="58"/>
  <c r="Q37" i="58"/>
  <c r="Q36" i="58"/>
  <c r="Q35" i="58"/>
  <c r="Q34" i="58"/>
  <c r="Q33" i="58"/>
  <c r="Q32" i="58"/>
  <c r="Q31" i="58"/>
  <c r="Q30" i="58"/>
  <c r="Q29" i="58"/>
  <c r="Q28" i="58"/>
  <c r="Q27" i="58"/>
  <c r="Q26" i="58"/>
  <c r="Q25" i="58"/>
  <c r="Q24" i="58"/>
  <c r="Q23" i="58"/>
  <c r="Q22" i="58"/>
  <c r="Q21" i="58"/>
  <c r="Q20" i="58"/>
  <c r="Q19" i="58"/>
  <c r="Q18" i="58"/>
  <c r="Q17" i="58"/>
  <c r="Q16" i="58"/>
  <c r="Q15" i="58"/>
  <c r="Q14" i="58"/>
  <c r="Q13" i="58"/>
  <c r="Q12" i="58"/>
  <c r="Q11" i="58"/>
  <c r="Q10" i="58"/>
  <c r="Q9" i="58"/>
  <c r="Q8" i="58"/>
  <c r="Q7" i="58"/>
  <c r="Q80" i="3"/>
  <c r="Q79" i="3"/>
  <c r="Q82" i="3"/>
  <c r="Q85" i="3"/>
  <c r="Q44" i="12"/>
  <c r="Q23" i="3"/>
  <c r="Q20" i="3"/>
  <c r="Q18" i="3"/>
  <c r="Q17" i="3"/>
  <c r="Q49" i="18"/>
  <c r="E49" i="18"/>
  <c r="Q53" i="16"/>
  <c r="T13" i="52"/>
  <c r="Q80" i="22"/>
  <c r="R12" i="54"/>
  <c r="R11" i="54"/>
  <c r="R10" i="54"/>
  <c r="R9" i="54"/>
  <c r="Q125" i="3"/>
  <c r="Q124" i="3"/>
  <c r="Q91" i="3"/>
  <c r="Q16" i="12"/>
  <c r="Q10" i="12"/>
  <c r="T188" i="51"/>
  <c r="T185" i="51"/>
  <c r="T184" i="51"/>
  <c r="T183" i="51"/>
  <c r="T182" i="51"/>
  <c r="T181" i="51"/>
  <c r="T180" i="51"/>
  <c r="R9" i="39"/>
  <c r="R8" i="39"/>
  <c r="R7" i="39"/>
  <c r="T177" i="51"/>
  <c r="T176" i="51"/>
  <c r="T175" i="51"/>
  <c r="T174" i="51"/>
  <c r="T173" i="51"/>
  <c r="T169" i="51"/>
  <c r="T168" i="51"/>
  <c r="T167" i="51"/>
  <c r="T166" i="51"/>
  <c r="T165" i="51"/>
  <c r="T162" i="51"/>
  <c r="T161" i="51"/>
  <c r="T160" i="51"/>
  <c r="T159" i="51"/>
  <c r="T156" i="51"/>
  <c r="T155" i="51"/>
  <c r="T154" i="51"/>
  <c r="T153" i="51"/>
  <c r="T152" i="51"/>
  <c r="T149" i="51"/>
  <c r="T148" i="51"/>
  <c r="T147" i="51"/>
  <c r="T146" i="51"/>
  <c r="T145" i="51"/>
  <c r="T144" i="51"/>
  <c r="T143" i="51"/>
  <c r="T142" i="51"/>
  <c r="T141" i="51"/>
  <c r="T140" i="51"/>
  <c r="T137" i="51"/>
  <c r="T136" i="51"/>
  <c r="T135" i="51"/>
  <c r="T134" i="51"/>
  <c r="T133" i="51"/>
  <c r="T132" i="51"/>
  <c r="T131" i="51"/>
  <c r="T130" i="51"/>
  <c r="T129" i="51"/>
  <c r="T128" i="51"/>
  <c r="T125" i="51"/>
  <c r="T124" i="51"/>
  <c r="T123" i="51"/>
  <c r="T122" i="51"/>
  <c r="T121" i="51"/>
  <c r="T120" i="51"/>
  <c r="T119" i="51"/>
  <c r="T118" i="51"/>
  <c r="T117" i="51"/>
  <c r="T116" i="51"/>
  <c r="T113" i="51"/>
  <c r="T112" i="51"/>
  <c r="T111" i="51"/>
  <c r="T110" i="51"/>
  <c r="T109" i="51"/>
  <c r="T108" i="51"/>
  <c r="T107" i="51"/>
  <c r="T106" i="51"/>
  <c r="T105" i="51"/>
  <c r="T104" i="51"/>
  <c r="T101" i="51"/>
  <c r="T100" i="51"/>
  <c r="T99" i="51"/>
  <c r="T98" i="51"/>
  <c r="T97" i="51"/>
  <c r="T96" i="51"/>
  <c r="T91" i="51"/>
  <c r="T90" i="51"/>
  <c r="T89" i="51"/>
  <c r="T88" i="51"/>
  <c r="T87" i="51"/>
  <c r="T86" i="51"/>
  <c r="T85" i="51"/>
  <c r="T84" i="51"/>
  <c r="T81" i="51"/>
  <c r="T80" i="51"/>
  <c r="T79" i="51"/>
  <c r="T78" i="51"/>
  <c r="T77" i="51"/>
  <c r="T76" i="51"/>
  <c r="T73" i="51"/>
  <c r="T72" i="51"/>
  <c r="T71" i="51"/>
  <c r="T70" i="51"/>
  <c r="T69" i="51"/>
  <c r="T68" i="51"/>
  <c r="T67" i="51"/>
  <c r="T66" i="51"/>
  <c r="T65" i="51"/>
  <c r="T64" i="51"/>
  <c r="T63" i="51"/>
  <c r="T62" i="51"/>
  <c r="T61" i="51"/>
  <c r="T60" i="51"/>
  <c r="T59" i="51"/>
  <c r="T58" i="51"/>
  <c r="T57" i="51"/>
  <c r="T56" i="51"/>
  <c r="T55" i="51"/>
  <c r="T54" i="51"/>
  <c r="T53" i="51"/>
  <c r="T52" i="51"/>
  <c r="T51" i="51"/>
  <c r="T50" i="51"/>
  <c r="T47" i="51"/>
  <c r="T44" i="51"/>
  <c r="T43" i="51"/>
  <c r="T42" i="51"/>
  <c r="T41" i="51"/>
  <c r="T40" i="51"/>
  <c r="T39" i="51"/>
  <c r="T38" i="51"/>
  <c r="T37" i="51"/>
  <c r="T36" i="51"/>
  <c r="T35" i="51"/>
  <c r="T32" i="51"/>
  <c r="T31" i="51"/>
  <c r="T30" i="51"/>
  <c r="T29" i="51"/>
  <c r="T28" i="51"/>
  <c r="T27" i="51"/>
  <c r="T26" i="51"/>
  <c r="T25" i="51"/>
  <c r="T24" i="51"/>
  <c r="T23" i="51"/>
  <c r="T22" i="51"/>
  <c r="T21" i="51"/>
  <c r="T20" i="51"/>
  <c r="T19" i="51"/>
  <c r="T18" i="51"/>
  <c r="T17" i="51"/>
  <c r="T14" i="51"/>
  <c r="T13" i="51"/>
  <c r="T12" i="51"/>
  <c r="T11" i="51"/>
  <c r="T10" i="51"/>
  <c r="T9" i="51"/>
  <c r="T8" i="51"/>
  <c r="T7" i="51"/>
  <c r="T6" i="51"/>
  <c r="T5" i="51"/>
  <c r="Q159" i="3"/>
  <c r="Q160" i="3"/>
  <c r="Q162" i="3"/>
  <c r="Q165" i="3"/>
  <c r="Q166" i="3"/>
  <c r="Q45" i="18"/>
  <c r="Q44" i="18"/>
  <c r="R12" i="50"/>
  <c r="R11" i="50"/>
  <c r="R10" i="50"/>
  <c r="R9" i="50"/>
  <c r="Q25" i="12"/>
  <c r="Q41" i="12"/>
  <c r="Q39" i="12"/>
  <c r="Q38" i="12"/>
  <c r="Q34" i="12"/>
  <c r="Q33" i="12"/>
  <c r="Q20" i="12"/>
  <c r="Q39" i="17"/>
  <c r="Q38" i="17"/>
  <c r="Q37" i="17"/>
  <c r="Q36" i="17"/>
  <c r="T37" i="52"/>
  <c r="T36" i="52"/>
  <c r="T33" i="52"/>
  <c r="T32" i="52"/>
  <c r="T31" i="52"/>
  <c r="T30" i="52"/>
  <c r="T29" i="52"/>
  <c r="T28" i="52"/>
  <c r="T27" i="52"/>
  <c r="T26" i="52"/>
  <c r="T25" i="52"/>
  <c r="T24" i="52"/>
  <c r="T23" i="52"/>
  <c r="T22" i="52"/>
  <c r="T21" i="52"/>
  <c r="T20" i="52"/>
  <c r="T19" i="52"/>
  <c r="T18" i="52"/>
  <c r="T17" i="52"/>
  <c r="T16" i="52"/>
  <c r="T15" i="52"/>
  <c r="T14" i="52"/>
  <c r="T12" i="52"/>
  <c r="T11" i="52"/>
  <c r="T10" i="52"/>
  <c r="T9" i="52"/>
  <c r="T8" i="52"/>
  <c r="T7" i="52"/>
  <c r="T6" i="52"/>
  <c r="R15" i="50"/>
  <c r="R14" i="50"/>
  <c r="R13" i="50"/>
  <c r="R8" i="50"/>
  <c r="R7" i="50"/>
  <c r="R6" i="50"/>
  <c r="R10" i="49"/>
  <c r="R9" i="49"/>
  <c r="R8" i="49"/>
  <c r="R7" i="49"/>
  <c r="R40" i="48"/>
  <c r="R39" i="48"/>
  <c r="R38" i="48"/>
  <c r="R37" i="48"/>
  <c r="R36" i="48"/>
  <c r="R35" i="48"/>
  <c r="R34" i="48"/>
  <c r="R33" i="48"/>
  <c r="R32" i="48"/>
  <c r="R31" i="48"/>
  <c r="R30" i="48"/>
  <c r="R29" i="48"/>
  <c r="R28" i="48"/>
  <c r="R27" i="48"/>
  <c r="R26" i="48"/>
  <c r="R25" i="48"/>
  <c r="R24" i="48"/>
  <c r="R23" i="48"/>
  <c r="R22" i="48"/>
  <c r="R21" i="48"/>
  <c r="R20" i="48"/>
  <c r="R19" i="48"/>
  <c r="R18" i="48"/>
  <c r="R15" i="48"/>
  <c r="R14" i="48"/>
  <c r="R13" i="48"/>
  <c r="R12" i="48"/>
  <c r="R11" i="48"/>
  <c r="R10" i="48"/>
  <c r="R9" i="48"/>
  <c r="R8" i="48"/>
  <c r="R7" i="48"/>
  <c r="R6" i="48"/>
  <c r="R20" i="47"/>
  <c r="R19" i="47"/>
  <c r="R18" i="47"/>
  <c r="R17" i="47"/>
  <c r="R16" i="47"/>
  <c r="R15" i="47"/>
  <c r="R12" i="47"/>
  <c r="R11" i="47"/>
  <c r="R10" i="47"/>
  <c r="R24" i="46"/>
  <c r="R23" i="46"/>
  <c r="R22" i="46"/>
  <c r="R21" i="46"/>
  <c r="R20" i="46"/>
  <c r="R19" i="46"/>
  <c r="R18" i="46"/>
  <c r="R17" i="46"/>
  <c r="R16" i="46"/>
  <c r="R15" i="46"/>
  <c r="R14" i="46"/>
  <c r="R13" i="46"/>
  <c r="R10" i="46"/>
  <c r="R9" i="46"/>
  <c r="R7" i="46"/>
  <c r="R28" i="45"/>
  <c r="R27" i="45"/>
  <c r="R26" i="45"/>
  <c r="R25" i="45"/>
  <c r="R24" i="45"/>
  <c r="R23" i="45"/>
  <c r="R22" i="45"/>
  <c r="R21" i="45"/>
  <c r="R20" i="45"/>
  <c r="R19" i="45"/>
  <c r="R18" i="45"/>
  <c r="R17" i="45"/>
  <c r="R14" i="45"/>
  <c r="R13" i="45"/>
  <c r="R12" i="45"/>
  <c r="R11" i="45"/>
  <c r="R8" i="45"/>
  <c r="R23" i="44"/>
  <c r="R22" i="44"/>
  <c r="R21" i="44"/>
  <c r="R20" i="44"/>
  <c r="R19" i="44"/>
  <c r="R18" i="44"/>
  <c r="R17" i="44"/>
  <c r="R16" i="44"/>
  <c r="R13" i="44"/>
  <c r="R12" i="44"/>
  <c r="R11" i="44"/>
  <c r="R10" i="44"/>
  <c r="R7" i="44"/>
  <c r="R32" i="43"/>
  <c r="R31" i="43"/>
  <c r="R30" i="43"/>
  <c r="R29" i="43"/>
  <c r="R27" i="43"/>
  <c r="R26" i="43"/>
  <c r="R24" i="43"/>
  <c r="R23" i="43"/>
  <c r="R21" i="43"/>
  <c r="R20" i="43"/>
  <c r="R19" i="43"/>
  <c r="R15" i="43"/>
  <c r="R14" i="43"/>
  <c r="R13" i="43"/>
  <c r="R12" i="43"/>
  <c r="R8" i="43"/>
  <c r="R31" i="42"/>
  <c r="R30" i="42"/>
  <c r="R29" i="42"/>
  <c r="R28" i="42"/>
  <c r="R27" i="42"/>
  <c r="R26" i="42"/>
  <c r="R25" i="42"/>
  <c r="R24" i="42"/>
  <c r="R23" i="42"/>
  <c r="R22" i="42"/>
  <c r="R21" i="42"/>
  <c r="R20" i="42"/>
  <c r="R19" i="42"/>
  <c r="R18" i="42"/>
  <c r="R17" i="42"/>
  <c r="R14" i="42"/>
  <c r="R13" i="42"/>
  <c r="R12" i="42"/>
  <c r="R11" i="42"/>
  <c r="R8" i="42"/>
  <c r="R16" i="41"/>
  <c r="R15" i="41"/>
  <c r="R14" i="41"/>
  <c r="R11" i="41"/>
  <c r="R9" i="41"/>
  <c r="R8" i="41"/>
  <c r="R7" i="41"/>
  <c r="R10" i="39"/>
  <c r="Q319" i="38"/>
  <c r="Q318" i="38"/>
  <c r="Q317" i="38"/>
  <c r="Q316" i="38"/>
  <c r="Q315" i="38"/>
  <c r="Q313" i="38"/>
  <c r="Q312" i="38"/>
  <c r="Q311" i="38"/>
  <c r="Q310" i="38"/>
  <c r="Q309" i="38"/>
  <c r="Q308" i="38"/>
  <c r="Q307" i="38"/>
  <c r="Q306" i="38"/>
  <c r="Q305" i="38"/>
  <c r="Q304" i="38"/>
  <c r="Q302" i="38"/>
  <c r="Q301" i="38"/>
  <c r="Q300" i="38"/>
  <c r="Q299" i="38"/>
  <c r="Q298" i="38"/>
  <c r="Q297" i="38"/>
  <c r="Q296" i="38"/>
  <c r="Q295" i="38"/>
  <c r="Q294" i="38"/>
  <c r="Q293" i="38"/>
  <c r="Q291" i="38"/>
  <c r="Q290" i="38"/>
  <c r="Q289" i="38"/>
  <c r="Q288" i="38"/>
  <c r="Q282" i="38"/>
  <c r="Q280" i="38"/>
  <c r="Q278" i="38"/>
  <c r="Q277" i="38"/>
  <c r="Q276" i="38"/>
  <c r="Q274" i="38"/>
  <c r="Q273" i="38"/>
  <c r="Q272" i="38"/>
  <c r="Q270" i="38"/>
  <c r="Q266" i="38"/>
  <c r="Q265" i="38"/>
  <c r="Q261" i="38"/>
  <c r="Q260" i="38"/>
  <c r="Q259" i="38"/>
  <c r="Q258" i="38"/>
  <c r="Q257" i="38"/>
  <c r="Q255" i="38"/>
  <c r="Q253" i="38"/>
  <c r="Q252" i="38"/>
  <c r="Q251" i="38"/>
  <c r="Q250" i="38"/>
  <c r="Q249" i="38"/>
  <c r="Q248" i="38"/>
  <c r="Q247" i="38"/>
  <c r="Q245" i="38"/>
  <c r="Q243" i="38"/>
  <c r="Q242" i="38"/>
  <c r="Q241" i="38"/>
  <c r="Q240" i="38"/>
  <c r="Q239" i="38"/>
  <c r="Q238" i="38"/>
  <c r="Q237" i="38"/>
  <c r="Q236" i="38"/>
  <c r="Q234" i="38"/>
  <c r="Q233" i="38"/>
  <c r="Q232" i="38"/>
  <c r="Q227" i="38"/>
  <c r="Q226" i="38"/>
  <c r="Q224" i="38"/>
  <c r="Q223" i="38"/>
  <c r="Q222" i="38"/>
  <c r="Q220" i="38"/>
  <c r="Q219" i="38"/>
  <c r="Q218" i="38"/>
  <c r="Q216" i="38"/>
  <c r="Q210" i="38"/>
  <c r="Q208" i="38"/>
  <c r="Q207" i="38"/>
  <c r="Q205" i="38"/>
  <c r="Q204" i="38"/>
  <c r="Q202" i="38"/>
  <c r="Q198" i="38"/>
  <c r="Q197" i="38"/>
  <c r="Q196" i="38"/>
  <c r="Q195" i="38"/>
  <c r="Q194" i="38"/>
  <c r="Q193" i="38"/>
  <c r="Q191" i="38"/>
  <c r="Q190" i="38"/>
  <c r="Q189" i="38"/>
  <c r="Q188" i="38"/>
  <c r="Q187" i="38"/>
  <c r="Q186" i="38"/>
  <c r="Q185" i="38"/>
  <c r="Q184" i="38"/>
  <c r="Q183" i="38"/>
  <c r="Q181" i="38"/>
  <c r="Q180" i="38"/>
  <c r="Q179" i="38"/>
  <c r="Q178" i="38"/>
  <c r="Q177" i="38"/>
  <c r="Q176" i="38"/>
  <c r="Q175" i="38"/>
  <c r="Q174" i="38"/>
  <c r="Q173" i="38"/>
  <c r="Q171" i="38"/>
  <c r="Q170" i="38"/>
  <c r="Q169" i="38"/>
  <c r="Q165" i="38"/>
  <c r="Q161" i="38"/>
  <c r="Q159" i="38"/>
  <c r="Q157" i="38"/>
  <c r="Q156" i="38"/>
  <c r="Q155" i="38"/>
  <c r="Q153" i="38"/>
  <c r="Q152" i="38"/>
  <c r="Q151" i="38"/>
  <c r="Q149" i="38"/>
  <c r="Q144" i="38"/>
  <c r="Q143" i="38"/>
  <c r="Q142" i="38"/>
  <c r="Q140" i="38"/>
  <c r="Q138" i="38"/>
  <c r="Q137" i="38"/>
  <c r="Q136" i="38"/>
  <c r="Q135" i="38"/>
  <c r="Q134" i="38"/>
  <c r="Q132" i="38"/>
  <c r="Q131" i="38"/>
  <c r="Q130" i="38"/>
  <c r="Q129" i="38"/>
  <c r="Q128" i="38"/>
  <c r="Q127" i="38"/>
  <c r="Q126" i="38"/>
  <c r="Q121" i="38"/>
  <c r="Q120" i="38"/>
  <c r="Q119" i="38"/>
  <c r="Q118" i="38"/>
  <c r="Q116" i="38"/>
  <c r="Q115" i="38"/>
  <c r="Q114" i="38"/>
  <c r="Q113" i="38"/>
  <c r="Q112" i="38"/>
  <c r="Q111" i="38"/>
  <c r="Q110" i="38"/>
  <c r="Q108" i="38"/>
  <c r="Q107" i="38"/>
  <c r="Q106" i="38"/>
  <c r="Q105" i="38"/>
  <c r="Q104" i="38"/>
  <c r="Q103" i="38"/>
  <c r="Q102" i="38"/>
  <c r="Q100" i="38"/>
  <c r="Q99" i="38"/>
  <c r="Q92" i="38"/>
  <c r="Q91" i="38"/>
  <c r="Q90" i="38"/>
  <c r="Q88" i="38"/>
  <c r="Q87" i="38"/>
  <c r="Q86" i="38"/>
  <c r="Q85" i="38"/>
  <c r="Q83" i="38"/>
  <c r="Q82" i="38"/>
  <c r="Q81" i="38"/>
  <c r="Q80" i="38"/>
  <c r="Q74" i="38"/>
  <c r="Q73" i="38"/>
  <c r="Q72" i="38"/>
  <c r="Q70" i="38"/>
  <c r="Q69" i="38"/>
  <c r="Q68" i="38"/>
  <c r="Q67" i="38"/>
  <c r="Q66" i="38"/>
  <c r="Q65" i="38"/>
  <c r="Q63" i="38"/>
  <c r="Q62" i="38"/>
  <c r="Q61" i="38"/>
  <c r="Q60" i="38"/>
  <c r="Q58" i="38"/>
  <c r="Q57" i="38"/>
  <c r="Q56" i="38"/>
  <c r="Q48" i="38"/>
  <c r="Q44" i="38"/>
  <c r="Q42" i="38"/>
  <c r="Q41" i="38"/>
  <c r="Q40" i="38"/>
  <c r="Q39" i="38"/>
  <c r="Q37" i="38"/>
  <c r="Q36" i="38"/>
  <c r="Q35" i="38"/>
  <c r="Q34" i="38"/>
  <c r="Q32" i="38"/>
  <c r="Q31" i="38"/>
  <c r="Q144" i="22"/>
  <c r="Q143" i="22"/>
  <c r="Q142" i="22"/>
  <c r="Q141" i="22"/>
  <c r="Q140" i="22"/>
  <c r="Q139" i="22"/>
  <c r="Q136" i="22"/>
  <c r="Q135" i="22"/>
  <c r="Q134" i="22"/>
  <c r="Q133" i="22"/>
  <c r="Q130" i="22"/>
  <c r="Q129" i="22"/>
  <c r="Q128" i="22"/>
  <c r="Q127" i="22"/>
  <c r="Q126" i="22"/>
  <c r="Q125" i="22"/>
  <c r="Q124" i="22"/>
  <c r="Q123" i="22"/>
  <c r="Q122" i="22"/>
  <c r="Q121" i="22"/>
  <c r="Q120" i="22"/>
  <c r="Q117" i="22"/>
  <c r="Q116" i="22"/>
  <c r="Q115" i="22"/>
  <c r="Q114" i="22"/>
  <c r="Q113" i="22"/>
  <c r="Q112" i="22"/>
  <c r="Q111" i="22"/>
  <c r="Q108" i="22"/>
  <c r="Q107" i="22"/>
  <c r="Q106" i="22"/>
  <c r="Q105" i="22"/>
  <c r="Q104" i="22"/>
  <c r="Q103" i="22"/>
  <c r="Q102" i="22"/>
  <c r="Q101" i="22"/>
  <c r="Q100" i="22"/>
  <c r="Q99" i="22"/>
  <c r="Q98" i="22"/>
  <c r="Q97" i="22"/>
  <c r="Q96" i="22"/>
  <c r="Q93" i="22"/>
  <c r="Q92" i="22"/>
  <c r="Q91" i="22"/>
  <c r="Q88" i="22"/>
  <c r="Q87" i="22"/>
  <c r="Q86" i="22"/>
  <c r="Q85" i="22"/>
  <c r="Q84" i="22"/>
  <c r="Q83" i="22"/>
  <c r="Q79" i="22"/>
  <c r="Q78" i="22"/>
  <c r="Q77" i="22"/>
  <c r="Q76" i="22"/>
  <c r="Q75" i="22"/>
  <c r="Q74" i="22"/>
  <c r="Q71" i="22"/>
  <c r="Q70" i="22"/>
  <c r="Q69" i="22"/>
  <c r="Q68" i="22"/>
  <c r="Q67" i="22"/>
  <c r="Q66" i="22"/>
  <c r="Q65" i="22"/>
  <c r="Q64" i="22"/>
  <c r="Q63" i="22"/>
  <c r="Q54" i="22"/>
  <c r="Q53" i="22"/>
  <c r="Q52" i="22"/>
  <c r="Q51" i="22"/>
  <c r="Q50" i="22"/>
  <c r="Q49" i="22"/>
  <c r="Q48" i="22"/>
  <c r="Q47" i="22"/>
  <c r="Q46" i="22"/>
  <c r="Q45" i="22"/>
  <c r="Q44" i="22"/>
  <c r="Q43" i="22"/>
  <c r="Q42" i="22"/>
  <c r="Q41" i="22"/>
  <c r="Q40" i="22"/>
  <c r="Q39" i="22"/>
  <c r="Q38" i="22"/>
  <c r="Q37" i="22"/>
  <c r="Q34" i="22"/>
  <c r="Q33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Q8" i="22"/>
  <c r="Q7" i="22"/>
  <c r="Q78" i="18"/>
  <c r="Q77" i="18"/>
  <c r="Q76" i="18"/>
  <c r="Q75" i="18"/>
  <c r="E75" i="18"/>
  <c r="Q72" i="18"/>
  <c r="Q71" i="18"/>
  <c r="Q65" i="18"/>
  <c r="Q64" i="18"/>
  <c r="Q63" i="18"/>
  <c r="Q57" i="18"/>
  <c r="Q54" i="18"/>
  <c r="E54" i="18"/>
  <c r="Q53" i="18"/>
  <c r="E53" i="18"/>
  <c r="Q52" i="18"/>
  <c r="E52" i="18"/>
  <c r="Q51" i="18"/>
  <c r="E51" i="18"/>
  <c r="Q50" i="18"/>
  <c r="E50" i="18"/>
  <c r="Q48" i="18"/>
  <c r="E48" i="18"/>
  <c r="Q39" i="18"/>
  <c r="Q38" i="18"/>
  <c r="E38" i="18"/>
  <c r="Q37" i="18"/>
  <c r="E37" i="18"/>
  <c r="Q32" i="18"/>
  <c r="E32" i="18"/>
  <c r="Q31" i="18"/>
  <c r="E31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Q8" i="18"/>
  <c r="Q7" i="18"/>
  <c r="Q43" i="17"/>
  <c r="Q42" i="17"/>
  <c r="Q41" i="17"/>
  <c r="Q40" i="17"/>
  <c r="Q31" i="17"/>
  <c r="Q30" i="17"/>
  <c r="Q29" i="17"/>
  <c r="Q27" i="17"/>
  <c r="Q26" i="17"/>
  <c r="Q25" i="17"/>
  <c r="Q23" i="17"/>
  <c r="Q22" i="17"/>
  <c r="Q21" i="17"/>
  <c r="Q20" i="17"/>
  <c r="Q19" i="17"/>
  <c r="Q18" i="17"/>
  <c r="Q14" i="17"/>
  <c r="Q13" i="17"/>
  <c r="Q12" i="17"/>
  <c r="Q11" i="17"/>
  <c r="Q10" i="17"/>
  <c r="Q9" i="17"/>
  <c r="Q8" i="17"/>
  <c r="Q49" i="16"/>
  <c r="Q45" i="16"/>
  <c r="Q44" i="16"/>
  <c r="Q39" i="16"/>
  <c r="Q38" i="16"/>
  <c r="Q34" i="16"/>
  <c r="Q32" i="16"/>
  <c r="Q30" i="16"/>
  <c r="Q29" i="16"/>
  <c r="Q25" i="16"/>
  <c r="Q23" i="16"/>
  <c r="Q21" i="16"/>
  <c r="Q20" i="16"/>
  <c r="Q14" i="16"/>
  <c r="Q12" i="16"/>
  <c r="Q10" i="16"/>
  <c r="Q9" i="16"/>
  <c r="Q252" i="3"/>
  <c r="Q251" i="3"/>
  <c r="Q250" i="3"/>
  <c r="Q248" i="3"/>
  <c r="Q246" i="3"/>
  <c r="Q244" i="3"/>
  <c r="Q243" i="3"/>
  <c r="Q239" i="3"/>
  <c r="Q238" i="3"/>
  <c r="Q236" i="3"/>
  <c r="Q235" i="3"/>
  <c r="Q233" i="3"/>
  <c r="Q232" i="3"/>
  <c r="Q228" i="3"/>
  <c r="Q226" i="3"/>
  <c r="Q225" i="3"/>
  <c r="Q224" i="3"/>
  <c r="Q222" i="3"/>
  <c r="Q221" i="3"/>
  <c r="Q220" i="3"/>
  <c r="Q218" i="3"/>
  <c r="Q217" i="3"/>
  <c r="Q215" i="3"/>
  <c r="Q214" i="3"/>
  <c r="Q210" i="3"/>
  <c r="Q209" i="3"/>
  <c r="Q207" i="3"/>
  <c r="Q206" i="3"/>
  <c r="Q205" i="3"/>
  <c r="Q204" i="3"/>
  <c r="Q203" i="3"/>
  <c r="Q201" i="3"/>
  <c r="Q200" i="3"/>
  <c r="Q199" i="3"/>
  <c r="Q198" i="3"/>
  <c r="Q197" i="3"/>
  <c r="Q195" i="3"/>
  <c r="Q194" i="3"/>
  <c r="Q193" i="3"/>
  <c r="Q192" i="3"/>
  <c r="Q191" i="3"/>
  <c r="Q190" i="3"/>
  <c r="Q185" i="3"/>
  <c r="Q184" i="3"/>
  <c r="Q182" i="3"/>
  <c r="Q181" i="3"/>
  <c r="Q180" i="3"/>
  <c r="Q178" i="3"/>
  <c r="Q177" i="3"/>
  <c r="Q176" i="3"/>
  <c r="Q175" i="3"/>
  <c r="Q174" i="3"/>
  <c r="Q173" i="3"/>
  <c r="Q172" i="3"/>
  <c r="Q96" i="3"/>
  <c r="Q94" i="3"/>
  <c r="Q92" i="3"/>
  <c r="Q90" i="3"/>
  <c r="Q74" i="3"/>
  <c r="Q72" i="3"/>
  <c r="Q70" i="3"/>
  <c r="Q66" i="3"/>
  <c r="Q64" i="3"/>
  <c r="Q63" i="3"/>
  <c r="Q61" i="3"/>
  <c r="Q58" i="3"/>
  <c r="Q33" i="3"/>
  <c r="Q31" i="3"/>
  <c r="Q29" i="3"/>
  <c r="Q28" i="3"/>
  <c r="Q13" i="3"/>
  <c r="Q11" i="3"/>
  <c r="Q9" i="3"/>
  <c r="Q8" i="3"/>
  <c r="Q29" i="12"/>
  <c r="Q15" i="12"/>
  <c r="Q14" i="12"/>
  <c r="Q9" i="12"/>
  <c r="Q8" i="12"/>
  <c r="Q49" i="12"/>
  <c r="Q123" i="3"/>
  <c r="Q122" i="3"/>
  <c r="Q138" i="3"/>
  <c r="Q139" i="3"/>
  <c r="Q110" i="3"/>
  <c r="Q101" i="3"/>
  <c r="Q100" i="3"/>
  <c r="Q54" i="3"/>
  <c r="Q53" i="3"/>
  <c r="Q52" i="3"/>
  <c r="Q50" i="3"/>
  <c r="Q48" i="3"/>
  <c r="Q47" i="3"/>
  <c r="Q46" i="3"/>
  <c r="Q44" i="3"/>
  <c r="Q43" i="3"/>
  <c r="Q41" i="3"/>
  <c r="Q40" i="3"/>
  <c r="Q39" i="3"/>
  <c r="Q38" i="3"/>
  <c r="Q37" i="3"/>
  <c r="S10" i="47"/>
  <c r="S11" i="47"/>
  <c r="S12" i="47"/>
  <c r="S18" i="47"/>
  <c r="S19" i="47"/>
  <c r="S20" i="47"/>
  <c r="S23" i="47"/>
  <c r="S21" i="47"/>
  <c r="S22" i="47"/>
  <c r="S15" i="47"/>
  <c r="S16" i="47"/>
  <c r="S17" i="47"/>
  <c r="J17" i="47"/>
  <c r="J16" i="47"/>
  <c r="J15" i="47"/>
  <c r="J22" i="47"/>
  <c r="J21" i="47"/>
  <c r="J23" i="47"/>
  <c r="J20" i="47"/>
  <c r="J19" i="47"/>
  <c r="J18" i="47"/>
  <c r="J12" i="47"/>
  <c r="J11" i="47"/>
  <c r="J10" i="47"/>
  <c r="R62" i="61"/>
  <c r="R65" i="61"/>
  <c r="R66" i="61"/>
  <c r="R44" i="61"/>
  <c r="R45" i="61"/>
  <c r="R48" i="61"/>
  <c r="R50" i="61"/>
  <c r="R47" i="61"/>
  <c r="R51" i="61"/>
  <c r="R49" i="61"/>
  <c r="R54" i="61"/>
  <c r="R55" i="61"/>
  <c r="R56" i="61"/>
  <c r="R58" i="61"/>
  <c r="R60" i="61"/>
  <c r="R57" i="61"/>
  <c r="R61" i="61"/>
  <c r="R59" i="61"/>
  <c r="R68" i="61"/>
  <c r="R72" i="61"/>
  <c r="R76" i="61"/>
  <c r="R80" i="61"/>
  <c r="R69" i="61"/>
  <c r="R73" i="61"/>
  <c r="R77" i="61"/>
  <c r="R46" i="61"/>
  <c r="R70" i="61"/>
  <c r="R74" i="61"/>
  <c r="R78" i="61"/>
  <c r="R67" i="61"/>
  <c r="R71" i="61"/>
  <c r="R75" i="61"/>
  <c r="R79" i="61"/>
  <c r="R52" i="61"/>
  <c r="I79" i="61"/>
  <c r="I75" i="61"/>
  <c r="I71" i="61"/>
  <c r="I67" i="61"/>
  <c r="I78" i="61"/>
  <c r="I74" i="61"/>
  <c r="I70" i="61"/>
  <c r="I46" i="61"/>
  <c r="I77" i="61"/>
  <c r="I73" i="61"/>
  <c r="I69" i="61"/>
  <c r="I80" i="61"/>
  <c r="I76" i="61"/>
  <c r="I72" i="61"/>
  <c r="I68" i="61"/>
  <c r="I59" i="61"/>
  <c r="I61" i="61"/>
  <c r="I57" i="61"/>
  <c r="I60" i="61"/>
  <c r="I58" i="61"/>
  <c r="I56" i="61"/>
  <c r="I55" i="61"/>
  <c r="I54" i="61"/>
  <c r="I49" i="61"/>
  <c r="I51" i="61"/>
  <c r="I47" i="61"/>
  <c r="I50" i="61"/>
  <c r="I48" i="61"/>
  <c r="I45" i="61"/>
  <c r="I44" i="61"/>
  <c r="I66" i="61"/>
  <c r="I65" i="61"/>
  <c r="I62" i="61"/>
  <c r="I52" i="61"/>
  <c r="R91" i="61"/>
  <c r="R196" i="61"/>
  <c r="R192" i="61"/>
  <c r="R188" i="61"/>
  <c r="R183" i="61"/>
  <c r="R179" i="61"/>
  <c r="R160" i="61"/>
  <c r="R156" i="61"/>
  <c r="R152" i="61"/>
  <c r="R147" i="61"/>
  <c r="R143" i="61"/>
  <c r="R135" i="61"/>
  <c r="R131" i="61"/>
  <c r="R127" i="61"/>
  <c r="R122" i="61"/>
  <c r="R118" i="61"/>
  <c r="R153" i="61"/>
  <c r="R141" i="61"/>
  <c r="R134" i="61"/>
  <c r="R128" i="61"/>
  <c r="R121" i="61"/>
  <c r="R195" i="61"/>
  <c r="R191" i="61"/>
  <c r="R187" i="61"/>
  <c r="R182" i="61"/>
  <c r="R178" i="61"/>
  <c r="R159" i="61"/>
  <c r="R155" i="61"/>
  <c r="R151" i="61"/>
  <c r="R146" i="61"/>
  <c r="R142" i="61"/>
  <c r="R140" i="61"/>
  <c r="R137" i="61"/>
  <c r="R133" i="61"/>
  <c r="R129" i="61"/>
  <c r="R124" i="61"/>
  <c r="R120" i="61"/>
  <c r="R92" i="61"/>
  <c r="R144" i="61"/>
  <c r="R136" i="61"/>
  <c r="R130" i="61"/>
  <c r="R123" i="61"/>
  <c r="R93" i="61"/>
  <c r="R194" i="61"/>
  <c r="R190" i="61"/>
  <c r="R186" i="61"/>
  <c r="R181" i="61"/>
  <c r="R177" i="61"/>
  <c r="R158" i="61"/>
  <c r="R154" i="61"/>
  <c r="R149" i="61"/>
  <c r="R145" i="61"/>
  <c r="R193" i="61"/>
  <c r="R189" i="61"/>
  <c r="R184" i="61"/>
  <c r="R180" i="61"/>
  <c r="R161" i="61"/>
  <c r="R157" i="61"/>
  <c r="R148" i="61"/>
  <c r="R139" i="61"/>
  <c r="R132" i="61"/>
  <c r="R125" i="61"/>
  <c r="R119" i="61"/>
  <c r="R55" i="16"/>
  <c r="R86" i="3"/>
  <c r="R83" i="3"/>
  <c r="R24" i="3"/>
  <c r="R21" i="3"/>
  <c r="R45" i="12"/>
  <c r="R42" i="12"/>
  <c r="R56" i="16"/>
  <c r="I119" i="61"/>
  <c r="I125" i="61"/>
  <c r="I132" i="61"/>
  <c r="I139" i="61"/>
  <c r="I148" i="61"/>
  <c r="I157" i="61"/>
  <c r="I161" i="61"/>
  <c r="I180" i="61"/>
  <c r="I184" i="61"/>
  <c r="I189" i="61"/>
  <c r="I193" i="61"/>
  <c r="I145" i="61"/>
  <c r="I149" i="61"/>
  <c r="I154" i="61"/>
  <c r="I158" i="61"/>
  <c r="I177" i="61"/>
  <c r="I181" i="61"/>
  <c r="I186" i="61"/>
  <c r="I190" i="61"/>
  <c r="I194" i="61"/>
  <c r="I93" i="61"/>
  <c r="I123" i="61"/>
  <c r="I130" i="61"/>
  <c r="I136" i="61"/>
  <c r="I144" i="61"/>
  <c r="I92" i="61"/>
  <c r="I120" i="61"/>
  <c r="I124" i="61"/>
  <c r="I129" i="61"/>
  <c r="I133" i="61"/>
  <c r="I137" i="61"/>
  <c r="I140" i="61"/>
  <c r="I142" i="61"/>
  <c r="I146" i="61"/>
  <c r="I151" i="61"/>
  <c r="I155" i="61"/>
  <c r="I159" i="61"/>
  <c r="I178" i="61"/>
  <c r="I182" i="61"/>
  <c r="I187" i="61"/>
  <c r="I191" i="61"/>
  <c r="I195" i="61"/>
  <c r="I121" i="61"/>
  <c r="I128" i="61"/>
  <c r="I134" i="61"/>
  <c r="I141" i="61"/>
  <c r="I153" i="61"/>
  <c r="I118" i="61"/>
  <c r="I122" i="61"/>
  <c r="I127" i="61"/>
  <c r="I131" i="61"/>
  <c r="I135" i="61"/>
  <c r="I143" i="61"/>
  <c r="I147" i="61"/>
  <c r="I152" i="61"/>
  <c r="I156" i="61"/>
  <c r="I160" i="61"/>
  <c r="I179" i="61"/>
  <c r="I183" i="61"/>
  <c r="I188" i="61"/>
  <c r="I192" i="61"/>
  <c r="I196" i="61"/>
  <c r="I91" i="61"/>
  <c r="I56" i="16"/>
  <c r="I42" i="12"/>
  <c r="I45" i="12"/>
  <c r="I21" i="3"/>
  <c r="I24" i="3"/>
  <c r="I83" i="3"/>
  <c r="I86" i="3"/>
  <c r="I55" i="16"/>
  <c r="R29" i="12"/>
  <c r="R9" i="16"/>
  <c r="U24" i="52"/>
  <c r="S21" i="48"/>
  <c r="S22" i="48"/>
  <c r="S26" i="48"/>
  <c r="S27" i="48"/>
  <c r="S14" i="62"/>
  <c r="S21" i="63"/>
  <c r="S20" i="63"/>
  <c r="S12" i="63"/>
  <c r="S13" i="63"/>
  <c r="S9" i="63"/>
  <c r="S14" i="63"/>
  <c r="S11" i="63"/>
  <c r="S15" i="63"/>
  <c r="S7" i="63"/>
  <c r="S10" i="63"/>
  <c r="R53" i="22"/>
  <c r="R22" i="22"/>
  <c r="R33" i="22"/>
  <c r="R21" i="22"/>
  <c r="R45" i="22"/>
  <c r="R46" i="22"/>
  <c r="R44" i="22"/>
  <c r="R75" i="58"/>
  <c r="R79" i="22"/>
  <c r="R113" i="22"/>
  <c r="R93" i="22"/>
  <c r="R40" i="22"/>
  <c r="R41" i="22"/>
  <c r="R135" i="22"/>
  <c r="R143" i="22"/>
  <c r="R97" i="58"/>
  <c r="R96" i="58"/>
  <c r="R99" i="38"/>
  <c r="R240" i="38"/>
  <c r="R250" i="38"/>
  <c r="R259" i="38"/>
  <c r="R25" i="61"/>
  <c r="R28" i="61"/>
  <c r="R34" i="61"/>
  <c r="R36" i="61"/>
  <c r="R39" i="61"/>
  <c r="R11" i="61"/>
  <c r="R14" i="61"/>
  <c r="R17" i="61"/>
  <c r="R20" i="61"/>
  <c r="R22" i="61"/>
  <c r="R45" i="16"/>
  <c r="R38" i="16"/>
  <c r="R39" i="16"/>
  <c r="R178" i="3"/>
  <c r="R49" i="16"/>
  <c r="R203" i="3"/>
  <c r="R204" i="3"/>
  <c r="R205" i="3"/>
  <c r="R197" i="3"/>
  <c r="R103" i="3"/>
  <c r="R105" i="3"/>
  <c r="R112" i="3"/>
  <c r="R116" i="3"/>
  <c r="R117" i="3"/>
  <c r="R118" i="3"/>
  <c r="R134" i="3"/>
  <c r="R127" i="3"/>
  <c r="R128" i="3"/>
  <c r="R130" i="3"/>
  <c r="R131" i="3"/>
  <c r="R142" i="3"/>
  <c r="R144" i="3"/>
  <c r="S16" i="41"/>
  <c r="S19" i="43"/>
  <c r="S7" i="39"/>
  <c r="S12" i="48"/>
  <c r="S15" i="48"/>
  <c r="S7" i="41"/>
  <c r="S14" i="41"/>
  <c r="S7" i="49"/>
  <c r="S6" i="48"/>
  <c r="S9" i="48"/>
  <c r="S9" i="54"/>
  <c r="S20" i="42"/>
  <c r="S6" i="62"/>
  <c r="S11" i="48"/>
  <c r="S14" i="48"/>
  <c r="S7" i="48"/>
  <c r="S10" i="48"/>
  <c r="S11" i="54"/>
  <c r="S21" i="46"/>
  <c r="S23" i="46"/>
  <c r="S9" i="46"/>
  <c r="S18" i="46"/>
  <c r="R42" i="60"/>
  <c r="S13" i="45"/>
  <c r="S26" i="45"/>
  <c r="S12" i="45"/>
  <c r="S22" i="45"/>
  <c r="S25" i="42"/>
  <c r="S20" i="44"/>
  <c r="S22" i="44"/>
  <c r="S16" i="44"/>
  <c r="S18" i="44"/>
  <c r="S10" i="44"/>
  <c r="S21" i="43"/>
  <c r="S9" i="49"/>
  <c r="U10" i="52"/>
  <c r="U15" i="52"/>
  <c r="U22" i="52"/>
  <c r="U19" i="52"/>
  <c r="U28" i="52"/>
  <c r="U30" i="52"/>
  <c r="U8" i="51"/>
  <c r="U10" i="51"/>
  <c r="U13" i="51"/>
  <c r="U87" i="51"/>
  <c r="U91" i="51"/>
  <c r="U56" i="51"/>
  <c r="U52" i="51"/>
  <c r="U60" i="51"/>
  <c r="U64" i="51"/>
  <c r="U68" i="51"/>
  <c r="U72" i="51"/>
  <c r="U28" i="51"/>
  <c r="U22" i="51"/>
  <c r="U24" i="51"/>
  <c r="U30" i="51"/>
  <c r="U36" i="51"/>
  <c r="U40" i="51"/>
  <c r="U44" i="51"/>
  <c r="U117" i="51"/>
  <c r="U180" i="51"/>
  <c r="U120" i="51"/>
  <c r="U181" i="51"/>
  <c r="U123" i="51"/>
  <c r="U113" i="51"/>
  <c r="U140" i="51"/>
  <c r="U142" i="51"/>
  <c r="U144" i="51"/>
  <c r="U146" i="51"/>
  <c r="U148" i="51"/>
  <c r="U153" i="51"/>
  <c r="U159" i="51"/>
  <c r="U165" i="51"/>
  <c r="U167" i="51"/>
  <c r="U169" i="51"/>
  <c r="U47" i="51"/>
  <c r="U80" i="51"/>
  <c r="U98" i="51"/>
  <c r="R25" i="58"/>
  <c r="R29" i="58"/>
  <c r="R13" i="58"/>
  <c r="R45" i="60"/>
  <c r="R17" i="58"/>
  <c r="R19" i="58"/>
  <c r="R23" i="58"/>
  <c r="R49" i="58"/>
  <c r="R43" i="58"/>
  <c r="S18" i="48"/>
  <c r="S28" i="48"/>
  <c r="R32" i="58"/>
  <c r="S31" i="43"/>
  <c r="R37" i="58"/>
  <c r="R58" i="58"/>
  <c r="R60" i="58"/>
  <c r="R63" i="58"/>
  <c r="R67" i="58"/>
  <c r="S34" i="48"/>
  <c r="S39" i="48"/>
  <c r="R71" i="58"/>
  <c r="R51" i="58"/>
  <c r="R58" i="22"/>
  <c r="S7" i="50"/>
  <c r="R39" i="58"/>
  <c r="R38" i="58"/>
  <c r="R56" i="58"/>
  <c r="S12" i="62"/>
  <c r="S5" i="63"/>
  <c r="R83" i="22"/>
  <c r="R28" i="22"/>
  <c r="R14" i="22"/>
  <c r="R18" i="22"/>
  <c r="R24" i="22"/>
  <c r="R112" i="58"/>
  <c r="R23" i="22"/>
  <c r="R39" i="22"/>
  <c r="R76" i="22"/>
  <c r="R38" i="22"/>
  <c r="R47" i="22"/>
  <c r="R50" i="22"/>
  <c r="R67" i="22"/>
  <c r="R68" i="22"/>
  <c r="R114" i="58"/>
  <c r="R32" i="22"/>
  <c r="R92" i="58"/>
  <c r="R112" i="22"/>
  <c r="R111" i="22"/>
  <c r="R99" i="22"/>
  <c r="R104" i="22"/>
  <c r="R121" i="22"/>
  <c r="R140" i="22"/>
  <c r="R87" i="58"/>
  <c r="R126" i="38"/>
  <c r="R130" i="38"/>
  <c r="R100" i="38"/>
  <c r="R108" i="38"/>
  <c r="R104" i="38"/>
  <c r="R115" i="38"/>
  <c r="R111" i="38"/>
  <c r="R243" i="38"/>
  <c r="R249" i="38"/>
  <c r="R252" i="38"/>
  <c r="R274" i="38"/>
  <c r="R280" i="38"/>
  <c r="R152" i="38"/>
  <c r="R156" i="38"/>
  <c r="R161" i="38"/>
  <c r="R171" i="38"/>
  <c r="R193" i="38"/>
  <c r="R205" i="38"/>
  <c r="R218" i="38"/>
  <c r="R34" i="38"/>
  <c r="R37" i="38"/>
  <c r="R40" i="38"/>
  <c r="R45" i="38"/>
  <c r="R80" i="38"/>
  <c r="R86" i="38"/>
  <c r="R87" i="38"/>
  <c r="R91" i="38"/>
  <c r="R56" i="38"/>
  <c r="R61" i="38"/>
  <c r="R68" i="38"/>
  <c r="R73" i="38"/>
  <c r="R47" i="38"/>
  <c r="R289" i="38"/>
  <c r="R291" i="38"/>
  <c r="R294" i="38"/>
  <c r="R298" i="38"/>
  <c r="R302" i="38"/>
  <c r="R307" i="38"/>
  <c r="R311" i="38"/>
  <c r="R316" i="38"/>
  <c r="R318" i="38"/>
  <c r="R87" i="61"/>
  <c r="R116" i="61"/>
  <c r="R104" i="61"/>
  <c r="R167" i="61"/>
  <c r="R27" i="61"/>
  <c r="R29" i="61"/>
  <c r="R9" i="61"/>
  <c r="R19" i="61"/>
  <c r="R21" i="61"/>
  <c r="R64" i="18"/>
  <c r="R75" i="18"/>
  <c r="R10" i="18"/>
  <c r="R14" i="18"/>
  <c r="R18" i="18"/>
  <c r="R22" i="18"/>
  <c r="R26" i="18"/>
  <c r="R49" i="18"/>
  <c r="R53" i="18"/>
  <c r="R44" i="18"/>
  <c r="R159" i="3"/>
  <c r="R160" i="3"/>
  <c r="R16" i="12"/>
  <c r="R8" i="60"/>
  <c r="R226" i="3"/>
  <c r="R243" i="3"/>
  <c r="R251" i="3"/>
  <c r="R17" i="60"/>
  <c r="R150" i="3"/>
  <c r="R152" i="3"/>
  <c r="R10" i="16"/>
  <c r="R20" i="16"/>
  <c r="R23" i="16"/>
  <c r="R23" i="17"/>
  <c r="R25" i="17"/>
  <c r="R30" i="17"/>
  <c r="R38" i="17"/>
  <c r="R42" i="17"/>
  <c r="R10" i="12"/>
  <c r="R66" i="3"/>
  <c r="R72" i="3"/>
  <c r="R11" i="3"/>
  <c r="R28" i="3"/>
  <c r="R91" i="3"/>
  <c r="R90" i="3"/>
  <c r="R11" i="17"/>
  <c r="R174" i="3"/>
  <c r="R177" i="3"/>
  <c r="R172" i="3"/>
  <c r="R20" i="12"/>
  <c r="R195" i="3"/>
  <c r="R199" i="3"/>
  <c r="R210" i="3"/>
  <c r="R27" i="60"/>
  <c r="R110" i="3"/>
  <c r="R125" i="3"/>
  <c r="R122" i="3"/>
  <c r="R37" i="60"/>
  <c r="R33" i="12"/>
  <c r="R41" i="3"/>
  <c r="R44" i="3"/>
  <c r="R47" i="3"/>
  <c r="R18" i="17"/>
  <c r="R36" i="17"/>
  <c r="R40" i="17"/>
  <c r="R61" i="3"/>
  <c r="R64" i="3"/>
  <c r="R31" i="3"/>
  <c r="R101" i="3"/>
  <c r="R25" i="60"/>
  <c r="R34" i="60"/>
  <c r="R44" i="12"/>
  <c r="R38" i="3"/>
  <c r="S8" i="48"/>
  <c r="S12" i="54"/>
  <c r="R48" i="60"/>
  <c r="S24" i="46"/>
  <c r="S17" i="46"/>
  <c r="S19" i="46"/>
  <c r="R43" i="60"/>
  <c r="S25" i="45"/>
  <c r="S27" i="45"/>
  <c r="S21" i="45"/>
  <c r="S23" i="45"/>
  <c r="S30" i="42"/>
  <c r="S11" i="42"/>
  <c r="S23" i="42"/>
  <c r="S23" i="44"/>
  <c r="S19" i="44"/>
  <c r="S11" i="44"/>
  <c r="U7" i="52"/>
  <c r="U14" i="52"/>
  <c r="U8" i="52"/>
  <c r="U16" i="52"/>
  <c r="U18" i="52"/>
  <c r="U23" i="52"/>
  <c r="U32" i="52"/>
  <c r="U5" i="51"/>
  <c r="U96" i="51"/>
  <c r="U11" i="51"/>
  <c r="U14" i="51"/>
  <c r="U84" i="51"/>
  <c r="U88" i="51"/>
  <c r="U97" i="51"/>
  <c r="U57" i="51"/>
  <c r="U53" i="51"/>
  <c r="U61" i="51"/>
  <c r="U65" i="51"/>
  <c r="U69" i="51"/>
  <c r="U73" i="51"/>
  <c r="U19" i="51"/>
  <c r="U25" i="51"/>
  <c r="U17" i="51"/>
  <c r="U31" i="51"/>
  <c r="U37" i="51"/>
  <c r="U41" i="51"/>
  <c r="U104" i="51"/>
  <c r="U106" i="51"/>
  <c r="U107" i="51"/>
  <c r="U184" i="51"/>
  <c r="U110" i="51"/>
  <c r="U185" i="51"/>
  <c r="U125" i="51"/>
  <c r="U129" i="51"/>
  <c r="U131" i="51"/>
  <c r="U133" i="51"/>
  <c r="U135" i="51"/>
  <c r="U137" i="51"/>
  <c r="U154" i="51"/>
  <c r="U160" i="51"/>
  <c r="U173" i="51"/>
  <c r="U175" i="51"/>
  <c r="U177" i="51"/>
  <c r="U78" i="51"/>
  <c r="U81" i="51"/>
  <c r="R26" i="58"/>
  <c r="R30" i="58"/>
  <c r="R14" i="58"/>
  <c r="R11" i="58"/>
  <c r="R18" i="58"/>
  <c r="R20" i="58"/>
  <c r="R41" i="58"/>
  <c r="R50" i="58"/>
  <c r="R44" i="58"/>
  <c r="S19" i="48"/>
  <c r="R33" i="58"/>
  <c r="S30" i="43"/>
  <c r="R78" i="58"/>
  <c r="R61" i="58"/>
  <c r="R64" i="58"/>
  <c r="R68" i="58"/>
  <c r="S35" i="48"/>
  <c r="S40" i="48"/>
  <c r="R52" i="58"/>
  <c r="S24" i="43"/>
  <c r="R57" i="22"/>
  <c r="S10" i="50"/>
  <c r="S12" i="50"/>
  <c r="R59" i="22"/>
  <c r="S8" i="50"/>
  <c r="R103" i="58"/>
  <c r="S9" i="62"/>
  <c r="S13" i="62"/>
  <c r="S6" i="63"/>
  <c r="R63" i="22"/>
  <c r="R71" i="22"/>
  <c r="R31" i="22"/>
  <c r="R29" i="22"/>
  <c r="R51" i="22"/>
  <c r="R17" i="22"/>
  <c r="R25" i="22"/>
  <c r="R43" i="22"/>
  <c r="R8" i="22"/>
  <c r="R54" i="22"/>
  <c r="R125" i="22"/>
  <c r="R12" i="22"/>
  <c r="R113" i="58"/>
  <c r="R91" i="22"/>
  <c r="R98" i="22"/>
  <c r="R96" i="22"/>
  <c r="R101" i="22"/>
  <c r="R122" i="22"/>
  <c r="R126" i="22"/>
  <c r="R128" i="22"/>
  <c r="R139" i="22"/>
  <c r="R85" i="58"/>
  <c r="R90" i="58"/>
  <c r="R128" i="38"/>
  <c r="R135" i="38"/>
  <c r="R138" i="38"/>
  <c r="R140" i="38"/>
  <c r="R141" i="38"/>
  <c r="R105" i="38"/>
  <c r="R245" i="38"/>
  <c r="R246" i="38"/>
  <c r="R253" i="38"/>
  <c r="R270" i="38"/>
  <c r="R282" i="38"/>
  <c r="R281" i="38"/>
  <c r="R169" i="38"/>
  <c r="R173" i="38"/>
  <c r="R176" i="38"/>
  <c r="R183" i="38"/>
  <c r="R189" i="38"/>
  <c r="R197" i="38"/>
  <c r="R207" i="38"/>
  <c r="R211" i="38"/>
  <c r="R216" i="38"/>
  <c r="R219" i="38"/>
  <c r="R223" i="38"/>
  <c r="R31" i="38"/>
  <c r="R35" i="38"/>
  <c r="R44" i="38"/>
  <c r="R49" i="38"/>
  <c r="R90" i="38"/>
  <c r="R57" i="38"/>
  <c r="R62" i="38"/>
  <c r="R65" i="38"/>
  <c r="R69" i="38"/>
  <c r="R74" i="38"/>
  <c r="R107" i="58"/>
  <c r="R88" i="61"/>
  <c r="R117" i="61"/>
  <c r="R108" i="61"/>
  <c r="R174" i="61"/>
  <c r="R168" i="61"/>
  <c r="R26" i="61"/>
  <c r="R31" i="61"/>
  <c r="R38" i="61"/>
  <c r="R16" i="61"/>
  <c r="R18" i="61"/>
  <c r="R65" i="18"/>
  <c r="R7" i="18"/>
  <c r="R11" i="18"/>
  <c r="R15" i="18"/>
  <c r="R19" i="18"/>
  <c r="R23" i="18"/>
  <c r="R31" i="18"/>
  <c r="R50" i="18"/>
  <c r="R54" i="18"/>
  <c r="R45" i="18"/>
  <c r="R165" i="3"/>
  <c r="R166" i="3"/>
  <c r="R215" i="3"/>
  <c r="R218" i="3"/>
  <c r="R221" i="3"/>
  <c r="R9" i="60"/>
  <c r="R228" i="3"/>
  <c r="R255" i="3"/>
  <c r="R252" i="3"/>
  <c r="R235" i="3"/>
  <c r="R232" i="3"/>
  <c r="R239" i="3"/>
  <c r="R149" i="3"/>
  <c r="R32" i="16"/>
  <c r="R29" i="16"/>
  <c r="R25" i="16"/>
  <c r="R20" i="17"/>
  <c r="R21" i="17"/>
  <c r="R26" i="17"/>
  <c r="R92" i="3"/>
  <c r="R37" i="17"/>
  <c r="R41" i="17"/>
  <c r="R9" i="12"/>
  <c r="R63" i="3"/>
  <c r="R13" i="3"/>
  <c r="R17" i="3"/>
  <c r="R20" i="3"/>
  <c r="R29" i="3"/>
  <c r="R96" i="3"/>
  <c r="R8" i="17"/>
  <c r="R12" i="17"/>
  <c r="R180" i="3"/>
  <c r="R184" i="3"/>
  <c r="R173" i="3"/>
  <c r="R190" i="3"/>
  <c r="R192" i="3"/>
  <c r="R207" i="3"/>
  <c r="R200" i="3"/>
  <c r="R100" i="3"/>
  <c r="R28" i="60"/>
  <c r="R38" i="60"/>
  <c r="R85" i="3"/>
  <c r="R38" i="12"/>
  <c r="R41" i="12"/>
  <c r="R53" i="3"/>
  <c r="R54" i="3"/>
  <c r="R43" i="3"/>
  <c r="R50" i="3"/>
  <c r="R48" i="3"/>
  <c r="R25" i="12"/>
  <c r="R15" i="60"/>
  <c r="R12" i="16"/>
  <c r="R21" i="16"/>
  <c r="R31" i="17"/>
  <c r="R8" i="12"/>
  <c r="R13" i="17"/>
  <c r="R181" i="3"/>
  <c r="R191" i="3"/>
  <c r="R21" i="60"/>
  <c r="R29" i="60"/>
  <c r="R35" i="60"/>
  <c r="R34" i="12"/>
  <c r="S13" i="48"/>
  <c r="S10" i="54"/>
  <c r="R50" i="60"/>
  <c r="R44" i="60"/>
  <c r="S28" i="45"/>
  <c r="S14" i="45"/>
  <c r="S24" i="45"/>
  <c r="S11" i="45"/>
  <c r="S13" i="42"/>
  <c r="S28" i="42"/>
  <c r="S22" i="42"/>
  <c r="S24" i="42"/>
  <c r="S12" i="42"/>
  <c r="S13" i="44"/>
  <c r="S12" i="44"/>
  <c r="S8" i="41"/>
  <c r="S7" i="62"/>
  <c r="S20" i="43"/>
  <c r="S9" i="39"/>
  <c r="S8" i="49"/>
  <c r="U6" i="52"/>
  <c r="U13" i="52"/>
  <c r="U20" i="52"/>
  <c r="U31" i="52"/>
  <c r="U6" i="51"/>
  <c r="U12" i="51"/>
  <c r="U85" i="51"/>
  <c r="U89" i="51"/>
  <c r="U54" i="51"/>
  <c r="U50" i="51"/>
  <c r="U58" i="51"/>
  <c r="U62" i="51"/>
  <c r="U66" i="51"/>
  <c r="U70" i="51"/>
  <c r="U20" i="51"/>
  <c r="U26" i="51"/>
  <c r="U18" i="51"/>
  <c r="U32" i="51"/>
  <c r="U38" i="51"/>
  <c r="U42" i="51"/>
  <c r="U116" i="51"/>
  <c r="U118" i="51"/>
  <c r="U119" i="51"/>
  <c r="U109" i="51"/>
  <c r="U122" i="51"/>
  <c r="U112" i="51"/>
  <c r="U182" i="51"/>
  <c r="U141" i="51"/>
  <c r="U143" i="51"/>
  <c r="U145" i="51"/>
  <c r="U147" i="51"/>
  <c r="U149" i="51"/>
  <c r="U155" i="51"/>
  <c r="U161" i="51"/>
  <c r="U166" i="51"/>
  <c r="U168" i="51"/>
  <c r="U76" i="51"/>
  <c r="R27" i="58"/>
  <c r="R31" i="58"/>
  <c r="R15" i="58"/>
  <c r="R12" i="58"/>
  <c r="R46" i="60"/>
  <c r="R21" i="58"/>
  <c r="R47" i="58"/>
  <c r="R9" i="58"/>
  <c r="R10" i="58"/>
  <c r="S23" i="48"/>
  <c r="S33" i="48"/>
  <c r="R34" i="58"/>
  <c r="S26" i="43"/>
  <c r="R105" i="58"/>
  <c r="R74" i="58"/>
  <c r="R70" i="58"/>
  <c r="R65" i="58"/>
  <c r="R69" i="58"/>
  <c r="S25" i="48"/>
  <c r="S36" i="48"/>
  <c r="R55" i="58"/>
  <c r="R54" i="58"/>
  <c r="S32" i="43"/>
  <c r="R100" i="58"/>
  <c r="S17" i="50"/>
  <c r="R79" i="58"/>
  <c r="R102" i="58"/>
  <c r="S10" i="62"/>
  <c r="R7" i="22"/>
  <c r="R37" i="22"/>
  <c r="R26" i="22"/>
  <c r="R30" i="22"/>
  <c r="R69" i="22"/>
  <c r="R49" i="22"/>
  <c r="R15" i="22"/>
  <c r="R20" i="22"/>
  <c r="R9" i="22"/>
  <c r="R52" i="22"/>
  <c r="R80" i="22"/>
  <c r="R42" i="22"/>
  <c r="R75" i="22"/>
  <c r="R13" i="22"/>
  <c r="R115" i="58"/>
  <c r="R77" i="18"/>
  <c r="R76" i="18"/>
  <c r="R114" i="22"/>
  <c r="R92" i="22"/>
  <c r="R97" i="22"/>
  <c r="R102" i="22"/>
  <c r="R123" i="22"/>
  <c r="R129" i="22"/>
  <c r="R141" i="22"/>
  <c r="R64" i="61"/>
  <c r="R57" i="18"/>
  <c r="R86" i="58"/>
  <c r="R88" i="58"/>
  <c r="R39" i="18"/>
  <c r="R94" i="58"/>
  <c r="R142" i="38"/>
  <c r="R120" i="38"/>
  <c r="R118" i="38"/>
  <c r="R232" i="38"/>
  <c r="R233" i="38"/>
  <c r="R255" i="38"/>
  <c r="R260" i="38"/>
  <c r="R256" i="38"/>
  <c r="R155" i="38"/>
  <c r="R160" i="38"/>
  <c r="R177" i="38"/>
  <c r="R184" i="38"/>
  <c r="R198" i="38"/>
  <c r="R208" i="38"/>
  <c r="R212" i="38"/>
  <c r="R220" i="38"/>
  <c r="R224" i="38"/>
  <c r="R46" i="38"/>
  <c r="R81" i="38"/>
  <c r="R58" i="38"/>
  <c r="R63" i="38"/>
  <c r="R66" i="38"/>
  <c r="R70" i="38"/>
  <c r="R288" i="38"/>
  <c r="R290" i="38"/>
  <c r="R293" i="38"/>
  <c r="R297" i="38"/>
  <c r="R304" i="38"/>
  <c r="R306" i="38"/>
  <c r="R312" i="38"/>
  <c r="R315" i="38"/>
  <c r="R89" i="61"/>
  <c r="R98" i="61"/>
  <c r="R109" i="61"/>
  <c r="R175" i="61"/>
  <c r="R169" i="61"/>
  <c r="R33" i="61"/>
  <c r="R35" i="61"/>
  <c r="R8" i="61"/>
  <c r="R13" i="61"/>
  <c r="R15" i="61"/>
  <c r="R8" i="18"/>
  <c r="R12" i="18"/>
  <c r="R16" i="18"/>
  <c r="R20" i="18"/>
  <c r="R24" i="18"/>
  <c r="R32" i="18"/>
  <c r="R51" i="18"/>
  <c r="R37" i="18"/>
  <c r="R163" i="3"/>
  <c r="R15" i="12"/>
  <c r="R214" i="3"/>
  <c r="R220" i="3"/>
  <c r="R222" i="3"/>
  <c r="R10" i="60"/>
  <c r="R224" i="3"/>
  <c r="R256" i="3"/>
  <c r="R244" i="3"/>
  <c r="R248" i="3"/>
  <c r="R238" i="3"/>
  <c r="R30" i="16"/>
  <c r="R49" i="12"/>
  <c r="R22" i="17"/>
  <c r="R8" i="3"/>
  <c r="R53" i="16"/>
  <c r="R9" i="17"/>
  <c r="R175" i="3"/>
  <c r="R185" i="3"/>
  <c r="R193" i="3"/>
  <c r="R138" i="3"/>
  <c r="R82" i="3"/>
  <c r="R46" i="3"/>
  <c r="S10" i="46"/>
  <c r="S22" i="46"/>
  <c r="R47" i="60"/>
  <c r="R49" i="60"/>
  <c r="S27" i="42"/>
  <c r="S29" i="42"/>
  <c r="S14" i="42"/>
  <c r="S21" i="44"/>
  <c r="S17" i="44"/>
  <c r="S8" i="62"/>
  <c r="S8" i="39"/>
  <c r="S10" i="49"/>
  <c r="S10" i="39"/>
  <c r="U12" i="52"/>
  <c r="U9" i="52"/>
  <c r="R99" i="58"/>
  <c r="U37" i="52"/>
  <c r="U21" i="52"/>
  <c r="U29" i="52"/>
  <c r="U7" i="51"/>
  <c r="U9" i="51"/>
  <c r="U86" i="51"/>
  <c r="U90" i="51"/>
  <c r="U55" i="51"/>
  <c r="U51" i="51"/>
  <c r="U59" i="51"/>
  <c r="U63" i="51"/>
  <c r="U67" i="51"/>
  <c r="U71" i="51"/>
  <c r="U27" i="51"/>
  <c r="U21" i="51"/>
  <c r="U23" i="51"/>
  <c r="U29" i="51"/>
  <c r="U35" i="51"/>
  <c r="U39" i="51"/>
  <c r="U43" i="51"/>
  <c r="U105" i="51"/>
  <c r="U183" i="51"/>
  <c r="U108" i="51"/>
  <c r="U121" i="51"/>
  <c r="U111" i="51"/>
  <c r="U124" i="51"/>
  <c r="U128" i="51"/>
  <c r="U130" i="51"/>
  <c r="U132" i="51"/>
  <c r="U134" i="51"/>
  <c r="U136" i="51"/>
  <c r="U152" i="51"/>
  <c r="U156" i="51"/>
  <c r="U162" i="51"/>
  <c r="U174" i="51"/>
  <c r="U176" i="51"/>
  <c r="U77" i="51"/>
  <c r="U79" i="51"/>
  <c r="U188" i="51"/>
  <c r="R28" i="58"/>
  <c r="R24" i="58"/>
  <c r="R76" i="58"/>
  <c r="R16" i="58"/>
  <c r="R40" i="58"/>
  <c r="R22" i="58"/>
  <c r="R48" i="58"/>
  <c r="R8" i="58"/>
  <c r="R45" i="58"/>
  <c r="S24" i="48"/>
  <c r="S37" i="48"/>
  <c r="R42" i="58"/>
  <c r="S29" i="43"/>
  <c r="R7" i="58"/>
  <c r="S23" i="43"/>
  <c r="R59" i="58"/>
  <c r="R46" i="58"/>
  <c r="R62" i="58"/>
  <c r="R66" i="58"/>
  <c r="S20" i="48"/>
  <c r="S38" i="48"/>
  <c r="R53" i="58"/>
  <c r="R57" i="58"/>
  <c r="S11" i="50"/>
  <c r="S9" i="50"/>
  <c r="S6" i="50"/>
  <c r="R101" i="58"/>
  <c r="R77" i="58"/>
  <c r="S11" i="62"/>
  <c r="S15" i="62"/>
  <c r="S18" i="63"/>
  <c r="R116" i="22"/>
  <c r="R74" i="22"/>
  <c r="R70" i="22"/>
  <c r="R27" i="22"/>
  <c r="R78" i="22"/>
  <c r="R19" i="22"/>
  <c r="R16" i="22"/>
  <c r="R77" i="22"/>
  <c r="R66" i="22"/>
  <c r="R65" i="22"/>
  <c r="R117" i="22"/>
  <c r="R85" i="22"/>
  <c r="R34" i="22"/>
  <c r="R11" i="22"/>
  <c r="R115" i="22"/>
  <c r="R103" i="22"/>
  <c r="R100" i="22"/>
  <c r="R120" i="22"/>
  <c r="R124" i="22"/>
  <c r="R127" i="22"/>
  <c r="R130" i="22"/>
  <c r="R133" i="22"/>
  <c r="R142" i="22"/>
  <c r="R134" i="22"/>
  <c r="R89" i="58"/>
  <c r="R95" i="58"/>
  <c r="R127" i="38"/>
  <c r="R129" i="38"/>
  <c r="R134" i="38"/>
  <c r="R137" i="38"/>
  <c r="R144" i="38"/>
  <c r="R107" i="38"/>
  <c r="R114" i="38"/>
  <c r="R119" i="38"/>
  <c r="R234" i="38"/>
  <c r="R236" i="38"/>
  <c r="R242" i="38"/>
  <c r="R247" i="38"/>
  <c r="R251" i="38"/>
  <c r="R257" i="38"/>
  <c r="R261" i="38"/>
  <c r="R276" i="38"/>
  <c r="R149" i="38"/>
  <c r="R175" i="38"/>
  <c r="R181" i="38"/>
  <c r="R204" i="38"/>
  <c r="R39" i="38"/>
  <c r="R92" i="38"/>
  <c r="R60" i="38"/>
  <c r="R67" i="38"/>
  <c r="R72" i="38"/>
  <c r="R115" i="61"/>
  <c r="R103" i="61"/>
  <c r="R176" i="61"/>
  <c r="R30" i="61"/>
  <c r="R32" i="61"/>
  <c r="R37" i="61"/>
  <c r="R10" i="61"/>
  <c r="R12" i="61"/>
  <c r="R63" i="18"/>
  <c r="R72" i="18"/>
  <c r="R9" i="18"/>
  <c r="R13" i="18"/>
  <c r="R17" i="18"/>
  <c r="R21" i="18"/>
  <c r="R25" i="18"/>
  <c r="R48" i="18"/>
  <c r="R52" i="18"/>
  <c r="R38" i="18"/>
  <c r="R162" i="3"/>
  <c r="R14" i="12"/>
  <c r="R217" i="3"/>
  <c r="R6" i="60"/>
  <c r="R7" i="60"/>
  <c r="R11" i="60"/>
  <c r="R225" i="3"/>
  <c r="R250" i="3"/>
  <c r="R246" i="3"/>
  <c r="R236" i="3"/>
  <c r="R233" i="3"/>
  <c r="R14" i="60"/>
  <c r="R16" i="60"/>
  <c r="R154" i="3"/>
  <c r="R14" i="16"/>
  <c r="R34" i="16"/>
  <c r="R19" i="17"/>
  <c r="R27" i="17"/>
  <c r="R29" i="17"/>
  <c r="R39" i="17"/>
  <c r="R43" i="17"/>
  <c r="R58" i="3"/>
  <c r="R70" i="3"/>
  <c r="R9" i="3"/>
  <c r="R54" i="16"/>
  <c r="R18" i="3"/>
  <c r="R23" i="3"/>
  <c r="R33" i="3"/>
  <c r="R94" i="3"/>
  <c r="R10" i="17"/>
  <c r="R14" i="17"/>
  <c r="R176" i="3"/>
  <c r="R182" i="3"/>
  <c r="R194" i="3"/>
  <c r="R22" i="60"/>
  <c r="R198" i="3"/>
  <c r="R209" i="3"/>
  <c r="R26" i="60"/>
  <c r="R30" i="60"/>
  <c r="R124" i="3"/>
  <c r="R123" i="3"/>
  <c r="R36" i="60"/>
  <c r="R139" i="3"/>
  <c r="R79" i="3"/>
  <c r="R80" i="3"/>
  <c r="R39" i="12"/>
  <c r="R52" i="3"/>
  <c r="R40" i="3"/>
  <c r="R37" i="3"/>
  <c r="R39" i="3"/>
  <c r="R266" i="38"/>
  <c r="R165" i="38"/>
  <c r="R10" i="22"/>
  <c r="S20" i="46"/>
  <c r="U33" i="52"/>
  <c r="S17" i="63"/>
  <c r="R131" i="38"/>
  <c r="R113" i="38"/>
  <c r="R112" i="38"/>
  <c r="R238" i="38"/>
  <c r="R239" i="38"/>
  <c r="R272" i="38"/>
  <c r="R277" i="38"/>
  <c r="R153" i="38"/>
  <c r="R170" i="38"/>
  <c r="R174" i="38"/>
  <c r="R186" i="38"/>
  <c r="R187" i="38"/>
  <c r="R188" i="38"/>
  <c r="R194" i="38"/>
  <c r="R226" i="38"/>
  <c r="R32" i="38"/>
  <c r="R36" i="38"/>
  <c r="R48" i="38"/>
  <c r="R85" i="38"/>
  <c r="R133" i="3"/>
  <c r="I29" i="12"/>
  <c r="R91" i="58"/>
  <c r="R196" i="38"/>
  <c r="R159" i="38"/>
  <c r="R191" i="38"/>
  <c r="R273" i="38"/>
  <c r="R258" i="38"/>
  <c r="S26" i="42"/>
  <c r="R180" i="38"/>
  <c r="R143" i="38"/>
  <c r="R111" i="58"/>
  <c r="R110" i="38"/>
  <c r="R319" i="38"/>
  <c r="R310" i="38"/>
  <c r="R301" i="38"/>
  <c r="R42" i="38"/>
  <c r="R151" i="38"/>
  <c r="R106" i="38"/>
  <c r="R136" i="38"/>
  <c r="R110" i="58"/>
  <c r="R41" i="38"/>
  <c r="S15" i="41"/>
  <c r="S19" i="63"/>
  <c r="R300" i="38"/>
  <c r="R296" i="38"/>
  <c r="R83" i="38"/>
  <c r="R222" i="38"/>
  <c r="R121" i="38"/>
  <c r="S16" i="63"/>
  <c r="R210" i="38"/>
  <c r="R237" i="38"/>
  <c r="S9" i="41"/>
  <c r="R88" i="38"/>
  <c r="R190" i="38"/>
  <c r="R278" i="38"/>
  <c r="R241" i="38"/>
  <c r="R116" i="38"/>
  <c r="R227" i="38"/>
  <c r="R83" i="58"/>
  <c r="S31" i="42"/>
  <c r="R114" i="3"/>
  <c r="R313" i="38"/>
  <c r="R309" i="38"/>
  <c r="R305" i="38"/>
  <c r="R202" i="38"/>
  <c r="R201" i="3"/>
  <c r="R195" i="38"/>
  <c r="R179" i="38"/>
  <c r="R248" i="38"/>
  <c r="U17" i="52"/>
  <c r="R103" i="38"/>
  <c r="R71" i="18"/>
  <c r="R157" i="38"/>
  <c r="R48" i="22"/>
  <c r="R178" i="38"/>
  <c r="R295" i="38"/>
  <c r="R82" i="38"/>
  <c r="R102" i="38"/>
  <c r="R132" i="38"/>
  <c r="R299" i="38"/>
  <c r="R74" i="3"/>
  <c r="R78" i="18"/>
  <c r="R265" i="38"/>
  <c r="R185" i="38"/>
  <c r="R317" i="38"/>
  <c r="R308" i="38"/>
  <c r="R64" i="22"/>
  <c r="S8" i="63"/>
  <c r="I133" i="3"/>
  <c r="I85" i="38"/>
  <c r="I48" i="38"/>
  <c r="I36" i="38"/>
  <c r="I32" i="38"/>
  <c r="I226" i="38"/>
  <c r="I194" i="38"/>
  <c r="I188" i="38"/>
  <c r="I187" i="38"/>
  <c r="I186" i="38"/>
  <c r="I174" i="38"/>
  <c r="I170" i="38"/>
  <c r="I153" i="38"/>
  <c r="I277" i="38"/>
  <c r="I272" i="38"/>
  <c r="I239" i="38"/>
  <c r="I238" i="38"/>
  <c r="I112" i="38"/>
  <c r="I113" i="38"/>
  <c r="I131" i="38"/>
  <c r="J17" i="63"/>
  <c r="L33" i="52"/>
  <c r="R108" i="22"/>
  <c r="U27" i="52"/>
  <c r="J20" i="46"/>
  <c r="I10" i="22"/>
  <c r="I165" i="38"/>
  <c r="I266" i="38"/>
  <c r="I39" i="3"/>
  <c r="I37" i="3"/>
  <c r="I40" i="3"/>
  <c r="I52" i="3"/>
  <c r="I39" i="12"/>
  <c r="I80" i="3"/>
  <c r="I79" i="3"/>
  <c r="I139" i="3"/>
  <c r="I36" i="60"/>
  <c r="I123" i="3"/>
  <c r="I124" i="3"/>
  <c r="I30" i="60"/>
  <c r="I26" i="60"/>
  <c r="I209" i="3"/>
  <c r="I198" i="3"/>
  <c r="I22" i="60"/>
  <c r="I194" i="3"/>
  <c r="I182" i="3"/>
  <c r="I176" i="3"/>
  <c r="I14" i="17"/>
  <c r="I10" i="17"/>
  <c r="I94" i="3"/>
  <c r="I33" i="3"/>
  <c r="I23" i="3"/>
  <c r="I18" i="3"/>
  <c r="I54" i="16"/>
  <c r="I9" i="3"/>
  <c r="I70" i="3"/>
  <c r="I58" i="3"/>
  <c r="I43" i="17"/>
  <c r="I39" i="17"/>
  <c r="I29" i="17"/>
  <c r="I27" i="17"/>
  <c r="I19" i="17"/>
  <c r="I34" i="16"/>
  <c r="I14" i="16"/>
  <c r="I154" i="3"/>
  <c r="I16" i="60"/>
  <c r="I14" i="60"/>
  <c r="I233" i="3"/>
  <c r="I236" i="3"/>
  <c r="I246" i="3"/>
  <c r="I250" i="3"/>
  <c r="I225" i="3"/>
  <c r="I11" i="60"/>
  <c r="I7" i="60"/>
  <c r="I6" i="60"/>
  <c r="I217" i="3"/>
  <c r="I14" i="12"/>
  <c r="I162" i="3"/>
  <c r="I38" i="18"/>
  <c r="I52" i="18"/>
  <c r="I48" i="18"/>
  <c r="I25" i="18"/>
  <c r="I21" i="18"/>
  <c r="I17" i="18"/>
  <c r="I13" i="18"/>
  <c r="I9" i="18"/>
  <c r="I72" i="18"/>
  <c r="I63" i="18"/>
  <c r="I12" i="61"/>
  <c r="I10" i="61"/>
  <c r="I37" i="61"/>
  <c r="I32" i="61"/>
  <c r="I30" i="61"/>
  <c r="I176" i="61"/>
  <c r="I103" i="61"/>
  <c r="I115" i="61"/>
  <c r="I72" i="38"/>
  <c r="I67" i="38"/>
  <c r="I60" i="38"/>
  <c r="I92" i="38"/>
  <c r="I39" i="38"/>
  <c r="I204" i="38"/>
  <c r="I181" i="38"/>
  <c r="I175" i="38"/>
  <c r="I149" i="38"/>
  <c r="I276" i="38"/>
  <c r="I261" i="38"/>
  <c r="I257" i="38"/>
  <c r="I251" i="38"/>
  <c r="I247" i="38"/>
  <c r="I242" i="38"/>
  <c r="I236" i="38"/>
  <c r="I234" i="38"/>
  <c r="I119" i="38"/>
  <c r="I114" i="38"/>
  <c r="I107" i="38"/>
  <c r="I144" i="38"/>
  <c r="I137" i="38"/>
  <c r="I134" i="38"/>
  <c r="I129" i="38"/>
  <c r="I127" i="38"/>
  <c r="I95" i="58"/>
  <c r="I89" i="58"/>
  <c r="I134" i="22"/>
  <c r="I142" i="22"/>
  <c r="I133" i="22"/>
  <c r="I130" i="22"/>
  <c r="I127" i="22"/>
  <c r="I124" i="22"/>
  <c r="I120" i="22"/>
  <c r="I100" i="22"/>
  <c r="I103" i="22"/>
  <c r="I115" i="22"/>
  <c r="I11" i="22"/>
  <c r="I34" i="22"/>
  <c r="I85" i="22"/>
  <c r="I117" i="22"/>
  <c r="I65" i="22"/>
  <c r="I66" i="22"/>
  <c r="I77" i="22"/>
  <c r="I16" i="22"/>
  <c r="I19" i="22"/>
  <c r="I78" i="22"/>
  <c r="I27" i="22"/>
  <c r="I70" i="22"/>
  <c r="I74" i="22"/>
  <c r="I116" i="22"/>
  <c r="J18" i="63"/>
  <c r="J15" i="62"/>
  <c r="J11" i="62"/>
  <c r="I77" i="58"/>
  <c r="I101" i="58"/>
  <c r="J6" i="50"/>
  <c r="J9" i="50"/>
  <c r="J11" i="50"/>
  <c r="R105" i="22"/>
  <c r="U36" i="52"/>
  <c r="I57" i="58"/>
  <c r="I53" i="58"/>
  <c r="J38" i="48"/>
  <c r="J20" i="48"/>
  <c r="I66" i="58"/>
  <c r="I62" i="58"/>
  <c r="I46" i="58"/>
  <c r="I59" i="58"/>
  <c r="J23" i="43"/>
  <c r="I7" i="58"/>
  <c r="J29" i="43"/>
  <c r="I42" i="58"/>
  <c r="J37" i="48"/>
  <c r="J24" i="48"/>
  <c r="I45" i="58"/>
  <c r="I8" i="58"/>
  <c r="I48" i="58"/>
  <c r="I22" i="58"/>
  <c r="I40" i="58"/>
  <c r="I16" i="58"/>
  <c r="I76" i="58"/>
  <c r="I24" i="58"/>
  <c r="I28" i="58"/>
  <c r="L188" i="51"/>
  <c r="L79" i="51"/>
  <c r="L77" i="51"/>
  <c r="L176" i="51"/>
  <c r="L174" i="51"/>
  <c r="L162" i="51"/>
  <c r="L156" i="51"/>
  <c r="L152" i="51"/>
  <c r="L136" i="51"/>
  <c r="L134" i="51"/>
  <c r="L132" i="51"/>
  <c r="L130" i="51"/>
  <c r="L128" i="51"/>
  <c r="L124" i="51"/>
  <c r="L111" i="51"/>
  <c r="L121" i="51"/>
  <c r="L108" i="51"/>
  <c r="L183" i="51"/>
  <c r="L105" i="51"/>
  <c r="L43" i="51"/>
  <c r="L39" i="51"/>
  <c r="L35" i="51"/>
  <c r="L29" i="51"/>
  <c r="L23" i="51"/>
  <c r="L21" i="51"/>
  <c r="L27" i="51"/>
  <c r="L71" i="51"/>
  <c r="L67" i="51"/>
  <c r="L63" i="51"/>
  <c r="L59" i="51"/>
  <c r="L51" i="51"/>
  <c r="L55" i="51"/>
  <c r="L90" i="51"/>
  <c r="L86" i="51"/>
  <c r="L9" i="51"/>
  <c r="L7" i="51"/>
  <c r="R107" i="22"/>
  <c r="U26" i="52"/>
  <c r="L29" i="52"/>
  <c r="L21" i="52"/>
  <c r="L37" i="52"/>
  <c r="I99" i="58"/>
  <c r="L9" i="52"/>
  <c r="L12" i="52"/>
  <c r="J10" i="39"/>
  <c r="J10" i="49"/>
  <c r="J8" i="39"/>
  <c r="J8" i="62"/>
  <c r="J17" i="44"/>
  <c r="J21" i="44"/>
  <c r="J14" i="42"/>
  <c r="J29" i="42"/>
  <c r="J27" i="42"/>
  <c r="I49" i="60"/>
  <c r="I47" i="60"/>
  <c r="J22" i="46"/>
  <c r="J10" i="46"/>
  <c r="I46" i="3"/>
  <c r="I82" i="3"/>
  <c r="I138" i="3"/>
  <c r="I193" i="3"/>
  <c r="I185" i="3"/>
  <c r="I175" i="3"/>
  <c r="I9" i="17"/>
  <c r="I53" i="16"/>
  <c r="I8" i="3"/>
  <c r="I22" i="17"/>
  <c r="I49" i="12"/>
  <c r="I30" i="16"/>
  <c r="I238" i="3"/>
  <c r="I248" i="3"/>
  <c r="I244" i="3"/>
  <c r="I256" i="3"/>
  <c r="I224" i="3"/>
  <c r="I10" i="60"/>
  <c r="I222" i="3"/>
  <c r="I220" i="3"/>
  <c r="I214" i="3"/>
  <c r="I15" i="12"/>
  <c r="I163" i="3"/>
  <c r="I37" i="18"/>
  <c r="I51" i="18"/>
  <c r="I32" i="18"/>
  <c r="I24" i="18"/>
  <c r="I20" i="18"/>
  <c r="I16" i="18"/>
  <c r="I12" i="18"/>
  <c r="I8" i="18"/>
  <c r="I15" i="61"/>
  <c r="I13" i="61"/>
  <c r="I8" i="61"/>
  <c r="I35" i="61"/>
  <c r="I33" i="61"/>
  <c r="I169" i="61"/>
  <c r="I175" i="61"/>
  <c r="I109" i="61"/>
  <c r="I98" i="61"/>
  <c r="I89" i="61"/>
  <c r="I315" i="38"/>
  <c r="I312" i="38"/>
  <c r="I306" i="38"/>
  <c r="I304" i="38"/>
  <c r="I297" i="38"/>
  <c r="I293" i="38"/>
  <c r="I290" i="38"/>
  <c r="I288" i="38"/>
  <c r="I70" i="38"/>
  <c r="I66" i="38"/>
  <c r="I63" i="38"/>
  <c r="I58" i="38"/>
  <c r="I81" i="38"/>
  <c r="I46" i="38"/>
  <c r="I224" i="38"/>
  <c r="I220" i="38"/>
  <c r="I212" i="38"/>
  <c r="I208" i="38"/>
  <c r="I198" i="38"/>
  <c r="I184" i="38"/>
  <c r="I177" i="38"/>
  <c r="I160" i="38"/>
  <c r="I155" i="38"/>
  <c r="I256" i="38"/>
  <c r="I260" i="38"/>
  <c r="I255" i="38"/>
  <c r="I233" i="38"/>
  <c r="I232" i="38"/>
  <c r="I118" i="38"/>
  <c r="I120" i="38"/>
  <c r="I142" i="38"/>
  <c r="I94" i="58"/>
  <c r="I39" i="18"/>
  <c r="I88" i="58"/>
  <c r="I86" i="58"/>
  <c r="I57" i="18"/>
  <c r="I64" i="61"/>
  <c r="R136" i="22"/>
  <c r="R144" i="22"/>
  <c r="I141" i="22"/>
  <c r="I129" i="22"/>
  <c r="I123" i="22"/>
  <c r="I102" i="22"/>
  <c r="I97" i="22"/>
  <c r="I92" i="22"/>
  <c r="I114" i="22"/>
  <c r="I76" i="18"/>
  <c r="I77" i="18"/>
  <c r="I115" i="58"/>
  <c r="I13" i="22"/>
  <c r="I75" i="22"/>
  <c r="I42" i="22"/>
  <c r="I80" i="22"/>
  <c r="I52" i="22"/>
  <c r="I9" i="22"/>
  <c r="I20" i="22"/>
  <c r="I15" i="22"/>
  <c r="I49" i="22"/>
  <c r="I69" i="22"/>
  <c r="I30" i="22"/>
  <c r="I26" i="22"/>
  <c r="I37" i="22"/>
  <c r="I7" i="22"/>
  <c r="J10" i="62"/>
  <c r="I102" i="58"/>
  <c r="I79" i="58"/>
  <c r="J17" i="50"/>
  <c r="S14" i="50"/>
  <c r="U99" i="51"/>
  <c r="I100" i="58"/>
  <c r="J32" i="43"/>
  <c r="I54" i="58"/>
  <c r="I55" i="58"/>
  <c r="J36" i="48"/>
  <c r="J25" i="48"/>
  <c r="I69" i="58"/>
  <c r="I65" i="58"/>
  <c r="I70" i="58"/>
  <c r="I74" i="58"/>
  <c r="I105" i="58"/>
  <c r="R35" i="58"/>
  <c r="S11" i="41"/>
  <c r="J26" i="43"/>
  <c r="I34" i="58"/>
  <c r="J33" i="48"/>
  <c r="J23" i="48"/>
  <c r="I10" i="58"/>
  <c r="I9" i="58"/>
  <c r="I47" i="58"/>
  <c r="I21" i="58"/>
  <c r="I46" i="60"/>
  <c r="I12" i="58"/>
  <c r="I15" i="58"/>
  <c r="I31" i="58"/>
  <c r="I27" i="58"/>
  <c r="L76" i="51"/>
  <c r="L168" i="51"/>
  <c r="L166" i="51"/>
  <c r="L161" i="51"/>
  <c r="L155" i="51"/>
  <c r="L149" i="51"/>
  <c r="L147" i="51"/>
  <c r="L145" i="51"/>
  <c r="L143" i="51"/>
  <c r="L141" i="51"/>
  <c r="L182" i="51"/>
  <c r="L112" i="51"/>
  <c r="L122" i="51"/>
  <c r="L109" i="51"/>
  <c r="L119" i="51"/>
  <c r="L118" i="51"/>
  <c r="L116" i="51"/>
  <c r="L42" i="51"/>
  <c r="L38" i="51"/>
  <c r="L32" i="51"/>
  <c r="L18" i="51"/>
  <c r="L26" i="51"/>
  <c r="L20" i="51"/>
  <c r="L70" i="51"/>
  <c r="L66" i="51"/>
  <c r="L62" i="51"/>
  <c r="L58" i="51"/>
  <c r="L50" i="51"/>
  <c r="L54" i="51"/>
  <c r="L89" i="51"/>
  <c r="L85" i="51"/>
  <c r="L12" i="51"/>
  <c r="L6" i="51"/>
  <c r="L31" i="52"/>
  <c r="L20" i="52"/>
  <c r="L13" i="52"/>
  <c r="L6" i="52"/>
  <c r="J8" i="49"/>
  <c r="J9" i="39"/>
  <c r="J20" i="43"/>
  <c r="J7" i="62"/>
  <c r="J8" i="41"/>
  <c r="J12" i="44"/>
  <c r="J13" i="44"/>
  <c r="J12" i="42"/>
  <c r="J24" i="42"/>
  <c r="J22" i="42"/>
  <c r="J28" i="42"/>
  <c r="J13" i="42"/>
  <c r="J11" i="45"/>
  <c r="J24" i="45"/>
  <c r="J14" i="45"/>
  <c r="J28" i="45"/>
  <c r="I44" i="60"/>
  <c r="I50" i="60"/>
  <c r="J10" i="54"/>
  <c r="J13" i="48"/>
  <c r="I34" i="12"/>
  <c r="I35" i="60"/>
  <c r="I29" i="60"/>
  <c r="I21" i="60"/>
  <c r="I191" i="3"/>
  <c r="I181" i="3"/>
  <c r="I13" i="17"/>
  <c r="I8" i="12"/>
  <c r="I31" i="17"/>
  <c r="I21" i="16"/>
  <c r="I12" i="16"/>
  <c r="I15" i="60"/>
  <c r="I25" i="12"/>
  <c r="I48" i="3"/>
  <c r="I50" i="3"/>
  <c r="I43" i="3"/>
  <c r="I54" i="3"/>
  <c r="I53" i="3"/>
  <c r="I41" i="12"/>
  <c r="I38" i="12"/>
  <c r="I85" i="3"/>
  <c r="I38" i="60"/>
  <c r="I28" i="60"/>
  <c r="I100" i="3"/>
  <c r="I200" i="3"/>
  <c r="I207" i="3"/>
  <c r="R206" i="3"/>
  <c r="R20" i="60"/>
  <c r="I192" i="3"/>
  <c r="I190" i="3"/>
  <c r="I173" i="3"/>
  <c r="I184" i="3"/>
  <c r="I180" i="3"/>
  <c r="I12" i="17"/>
  <c r="I8" i="17"/>
  <c r="I96" i="3"/>
  <c r="I29" i="3"/>
  <c r="I20" i="3"/>
  <c r="I17" i="3"/>
  <c r="I13" i="3"/>
  <c r="I63" i="3"/>
  <c r="I9" i="12"/>
  <c r="I41" i="17"/>
  <c r="I37" i="17"/>
  <c r="I92" i="3"/>
  <c r="I26" i="17"/>
  <c r="I21" i="17"/>
  <c r="I20" i="17"/>
  <c r="I25" i="16"/>
  <c r="I29" i="16"/>
  <c r="I32" i="16"/>
  <c r="I239" i="3"/>
  <c r="I232" i="3"/>
  <c r="I235" i="3"/>
  <c r="I252" i="3"/>
  <c r="I255" i="3"/>
  <c r="I228" i="3"/>
  <c r="I9" i="60"/>
  <c r="I221" i="3"/>
  <c r="I218" i="3"/>
  <c r="I215" i="3"/>
  <c r="I166" i="3"/>
  <c r="I165" i="3"/>
  <c r="I45" i="18"/>
  <c r="I54" i="18"/>
  <c r="I50" i="18"/>
  <c r="I31" i="18"/>
  <c r="I23" i="18"/>
  <c r="I19" i="18"/>
  <c r="I15" i="18"/>
  <c r="I11" i="18"/>
  <c r="I7" i="18"/>
  <c r="I65" i="18"/>
  <c r="I18" i="61"/>
  <c r="I16" i="61"/>
  <c r="I38" i="61"/>
  <c r="I31" i="61"/>
  <c r="I26" i="61"/>
  <c r="I168" i="61"/>
  <c r="I174" i="61"/>
  <c r="I108" i="61"/>
  <c r="I117" i="61"/>
  <c r="I88" i="61"/>
  <c r="I107" i="58"/>
  <c r="I74" i="38"/>
  <c r="I69" i="38"/>
  <c r="I65" i="38"/>
  <c r="I62" i="38"/>
  <c r="I57" i="38"/>
  <c r="I90" i="38"/>
  <c r="I49" i="38"/>
  <c r="I44" i="38"/>
  <c r="I35" i="38"/>
  <c r="I31" i="38"/>
  <c r="I223" i="38"/>
  <c r="I219" i="38"/>
  <c r="I216" i="38"/>
  <c r="I211" i="38"/>
  <c r="I207" i="38"/>
  <c r="I197" i="38"/>
  <c r="I189" i="38"/>
  <c r="I183" i="38"/>
  <c r="I176" i="38"/>
  <c r="I173" i="38"/>
  <c r="I169" i="38"/>
  <c r="I281" i="38"/>
  <c r="I282" i="38"/>
  <c r="I270" i="38"/>
  <c r="I253" i="38"/>
  <c r="I246" i="38"/>
  <c r="I245" i="38"/>
  <c r="I105" i="38"/>
  <c r="I141" i="38"/>
  <c r="I140" i="38"/>
  <c r="I138" i="38"/>
  <c r="I135" i="38"/>
  <c r="I128" i="38"/>
  <c r="I90" i="58"/>
  <c r="I85" i="58"/>
  <c r="I139" i="22"/>
  <c r="I128" i="22"/>
  <c r="I126" i="22"/>
  <c r="I122" i="22"/>
  <c r="I101" i="22"/>
  <c r="I96" i="22"/>
  <c r="I98" i="22"/>
  <c r="I91" i="22"/>
  <c r="I113" i="58"/>
  <c r="I12" i="22"/>
  <c r="I125" i="22"/>
  <c r="I54" i="22"/>
  <c r="I8" i="22"/>
  <c r="I43" i="22"/>
  <c r="I25" i="22"/>
  <c r="I17" i="22"/>
  <c r="I51" i="22"/>
  <c r="I29" i="22"/>
  <c r="I31" i="22"/>
  <c r="I71" i="22"/>
  <c r="I63" i="22"/>
  <c r="J6" i="63"/>
  <c r="J13" i="62"/>
  <c r="J9" i="62"/>
  <c r="I103" i="58"/>
  <c r="J8" i="50"/>
  <c r="R73" i="58"/>
  <c r="S15" i="50"/>
  <c r="U101" i="51"/>
  <c r="I59" i="22"/>
  <c r="J12" i="50"/>
  <c r="J10" i="50"/>
  <c r="I57" i="22"/>
  <c r="J24" i="43"/>
  <c r="I52" i="58"/>
  <c r="J40" i="48"/>
  <c r="J35" i="48"/>
  <c r="R84" i="22"/>
  <c r="S30" i="48"/>
  <c r="I68" i="58"/>
  <c r="I64" i="58"/>
  <c r="I61" i="58"/>
  <c r="I78" i="58"/>
  <c r="R36" i="58"/>
  <c r="U100" i="51"/>
  <c r="J30" i="43"/>
  <c r="I33" i="58"/>
  <c r="R87" i="22"/>
  <c r="S29" i="48"/>
  <c r="J19" i="48"/>
  <c r="I44" i="58"/>
  <c r="I50" i="58"/>
  <c r="I41" i="58"/>
  <c r="I20" i="58"/>
  <c r="I18" i="58"/>
  <c r="I11" i="58"/>
  <c r="I14" i="58"/>
  <c r="I30" i="58"/>
  <c r="I26" i="58"/>
  <c r="L81" i="51"/>
  <c r="L78" i="51"/>
  <c r="L177" i="51"/>
  <c r="L175" i="51"/>
  <c r="L173" i="51"/>
  <c r="L160" i="51"/>
  <c r="L154" i="51"/>
  <c r="L137" i="51"/>
  <c r="L135" i="51"/>
  <c r="L133" i="51"/>
  <c r="L131" i="51"/>
  <c r="L129" i="51"/>
  <c r="L125" i="51"/>
  <c r="L185" i="51"/>
  <c r="L110" i="51"/>
  <c r="L184" i="51"/>
  <c r="L107" i="51"/>
  <c r="L106" i="51"/>
  <c r="L104" i="51"/>
  <c r="L41" i="51"/>
  <c r="L37" i="51"/>
  <c r="L31" i="51"/>
  <c r="L17" i="51"/>
  <c r="L25" i="51"/>
  <c r="L19" i="51"/>
  <c r="L73" i="51"/>
  <c r="L69" i="51"/>
  <c r="L65" i="51"/>
  <c r="L61" i="51"/>
  <c r="L53" i="51"/>
  <c r="L57" i="51"/>
  <c r="L97" i="51"/>
  <c r="L88" i="51"/>
  <c r="L84" i="51"/>
  <c r="L14" i="51"/>
  <c r="L11" i="51"/>
  <c r="L96" i="51"/>
  <c r="L5" i="51"/>
  <c r="L32" i="52"/>
  <c r="R106" i="22"/>
  <c r="U25" i="52"/>
  <c r="L23" i="52"/>
  <c r="L18" i="52"/>
  <c r="L16" i="52"/>
  <c r="L8" i="52"/>
  <c r="L14" i="52"/>
  <c r="L7" i="52"/>
  <c r="J11" i="44"/>
  <c r="J19" i="44"/>
  <c r="J23" i="44"/>
  <c r="J23" i="42"/>
  <c r="J11" i="42"/>
  <c r="J30" i="42"/>
  <c r="J23" i="45"/>
  <c r="J21" i="45"/>
  <c r="J27" i="45"/>
  <c r="J25" i="45"/>
  <c r="I43" i="60"/>
  <c r="J19" i="46"/>
  <c r="J17" i="46"/>
  <c r="J24" i="46"/>
  <c r="I48" i="60"/>
  <c r="J12" i="54"/>
  <c r="J8" i="48"/>
  <c r="I38" i="3"/>
  <c r="I44" i="12"/>
  <c r="I34" i="60"/>
  <c r="I25" i="60"/>
  <c r="I101" i="3"/>
  <c r="I31" i="3"/>
  <c r="I64" i="3"/>
  <c r="I61" i="3"/>
  <c r="I40" i="17"/>
  <c r="I36" i="17"/>
  <c r="I18" i="17"/>
  <c r="I47" i="3"/>
  <c r="I44" i="3"/>
  <c r="I41" i="3"/>
  <c r="I33" i="12"/>
  <c r="I37" i="60"/>
  <c r="I122" i="3"/>
  <c r="I125" i="3"/>
  <c r="I110" i="3"/>
  <c r="I27" i="60"/>
  <c r="I210" i="3"/>
  <c r="I199" i="3"/>
  <c r="I195" i="3"/>
  <c r="I20" i="12"/>
  <c r="I172" i="3"/>
  <c r="I177" i="3"/>
  <c r="I174" i="3"/>
  <c r="I11" i="17"/>
  <c r="I90" i="3"/>
  <c r="I91" i="3"/>
  <c r="I28" i="3"/>
  <c r="I11" i="3"/>
  <c r="I72" i="3"/>
  <c r="I66" i="3"/>
  <c r="I10" i="12"/>
  <c r="I42" i="17"/>
  <c r="I38" i="17"/>
  <c r="I30" i="17"/>
  <c r="I25" i="17"/>
  <c r="I23" i="17"/>
  <c r="I23" i="16"/>
  <c r="I20" i="16"/>
  <c r="I10" i="16"/>
  <c r="I152" i="3"/>
  <c r="I150" i="3"/>
  <c r="I17" i="60"/>
  <c r="I251" i="3"/>
  <c r="I243" i="3"/>
  <c r="I226" i="3"/>
  <c r="I8" i="60"/>
  <c r="I16" i="12"/>
  <c r="I160" i="3"/>
  <c r="I159" i="3"/>
  <c r="I44" i="18"/>
  <c r="I53" i="18"/>
  <c r="I49" i="18"/>
  <c r="I26" i="18"/>
  <c r="I22" i="18"/>
  <c r="I18" i="18"/>
  <c r="I14" i="18"/>
  <c r="I10" i="18"/>
  <c r="I75" i="18"/>
  <c r="I64" i="18"/>
  <c r="I21" i="61"/>
  <c r="I19" i="61"/>
  <c r="I9" i="61"/>
  <c r="I29" i="61"/>
  <c r="I27" i="61"/>
  <c r="I167" i="61"/>
  <c r="I104" i="61"/>
  <c r="I116" i="61"/>
  <c r="I87" i="61"/>
  <c r="I318" i="38"/>
  <c r="I316" i="38"/>
  <c r="I311" i="38"/>
  <c r="I307" i="38"/>
  <c r="I302" i="38"/>
  <c r="I298" i="38"/>
  <c r="I294" i="38"/>
  <c r="I291" i="38"/>
  <c r="I289" i="38"/>
  <c r="I47" i="38"/>
  <c r="I73" i="38"/>
  <c r="I68" i="38"/>
  <c r="I61" i="38"/>
  <c r="I56" i="38"/>
  <c r="I91" i="38"/>
  <c r="I87" i="38"/>
  <c r="I86" i="38"/>
  <c r="I80" i="38"/>
  <c r="I45" i="38"/>
  <c r="I40" i="38"/>
  <c r="I37" i="38"/>
  <c r="I34" i="38"/>
  <c r="I218" i="38"/>
  <c r="I205" i="38"/>
  <c r="I193" i="38"/>
  <c r="I171" i="38"/>
  <c r="I161" i="38"/>
  <c r="I156" i="38"/>
  <c r="I152" i="38"/>
  <c r="I280" i="38"/>
  <c r="I274" i="38"/>
  <c r="I252" i="38"/>
  <c r="I249" i="38"/>
  <c r="I243" i="38"/>
  <c r="I111" i="38"/>
  <c r="I115" i="38"/>
  <c r="I104" i="38"/>
  <c r="I108" i="38"/>
  <c r="I100" i="38"/>
  <c r="I130" i="38"/>
  <c r="I126" i="38"/>
  <c r="I87" i="58"/>
  <c r="I140" i="22"/>
  <c r="I121" i="22"/>
  <c r="I104" i="22"/>
  <c r="I99" i="22"/>
  <c r="I111" i="22"/>
  <c r="I112" i="22"/>
  <c r="I92" i="58"/>
  <c r="I32" i="22"/>
  <c r="I114" i="58"/>
  <c r="I68" i="22"/>
  <c r="I67" i="22"/>
  <c r="I50" i="22"/>
  <c r="I47" i="22"/>
  <c r="I38" i="22"/>
  <c r="I76" i="22"/>
  <c r="I39" i="22"/>
  <c r="I23" i="22"/>
  <c r="I112" i="58"/>
  <c r="I24" i="22"/>
  <c r="I18" i="22"/>
  <c r="I14" i="22"/>
  <c r="I28" i="22"/>
  <c r="I83" i="22"/>
  <c r="J5" i="63"/>
  <c r="J12" i="62"/>
  <c r="I56" i="58"/>
  <c r="I38" i="58"/>
  <c r="I39" i="58"/>
  <c r="J7" i="50"/>
  <c r="I58" i="22"/>
  <c r="I51" i="58"/>
  <c r="I71" i="58"/>
  <c r="J39" i="48"/>
  <c r="J34" i="48"/>
  <c r="I67" i="58"/>
  <c r="I63" i="58"/>
  <c r="I60" i="58"/>
  <c r="I58" i="58"/>
  <c r="I37" i="58"/>
  <c r="J31" i="43"/>
  <c r="I32" i="58"/>
  <c r="J28" i="48"/>
  <c r="J18" i="48"/>
  <c r="I43" i="58"/>
  <c r="I49" i="58"/>
  <c r="I23" i="58"/>
  <c r="I19" i="58"/>
  <c r="I17" i="58"/>
  <c r="I45" i="60"/>
  <c r="I13" i="58"/>
  <c r="I29" i="58"/>
  <c r="I25" i="58"/>
  <c r="L98" i="51"/>
  <c r="L80" i="51"/>
  <c r="L47" i="51"/>
  <c r="L169" i="51"/>
  <c r="L167" i="51"/>
  <c r="L165" i="51"/>
  <c r="L159" i="51"/>
  <c r="L153" i="51"/>
  <c r="L148" i="51"/>
  <c r="L146" i="51"/>
  <c r="L144" i="51"/>
  <c r="L142" i="51"/>
  <c r="L140" i="51"/>
  <c r="L113" i="51"/>
  <c r="L123" i="51"/>
  <c r="L181" i="51"/>
  <c r="L120" i="51"/>
  <c r="L180" i="51"/>
  <c r="L117" i="51"/>
  <c r="L44" i="51"/>
  <c r="L40" i="51"/>
  <c r="L36" i="51"/>
  <c r="L30" i="51"/>
  <c r="L24" i="51"/>
  <c r="L22" i="51"/>
  <c r="L28" i="51"/>
  <c r="L72" i="51"/>
  <c r="L68" i="51"/>
  <c r="L64" i="51"/>
  <c r="L60" i="51"/>
  <c r="L52" i="51"/>
  <c r="L56" i="51"/>
  <c r="L91" i="51"/>
  <c r="L87" i="51"/>
  <c r="L13" i="51"/>
  <c r="L10" i="51"/>
  <c r="L8" i="51"/>
  <c r="L30" i="52"/>
  <c r="S27" i="43"/>
  <c r="U11" i="52"/>
  <c r="L28" i="52"/>
  <c r="L19" i="52"/>
  <c r="L22" i="52"/>
  <c r="L15" i="52"/>
  <c r="L10" i="52"/>
  <c r="J9" i="49"/>
  <c r="J21" i="43"/>
  <c r="J10" i="44"/>
  <c r="J18" i="44"/>
  <c r="J16" i="44"/>
  <c r="J22" i="44"/>
  <c r="J20" i="44"/>
  <c r="J25" i="42"/>
  <c r="J22" i="45"/>
  <c r="J12" i="45"/>
  <c r="J26" i="45"/>
  <c r="J13" i="45"/>
  <c r="I42" i="60"/>
  <c r="J18" i="46"/>
  <c r="J9" i="46"/>
  <c r="J23" i="46"/>
  <c r="J21" i="46"/>
  <c r="J11" i="54"/>
  <c r="J10" i="48"/>
  <c r="J7" i="48"/>
  <c r="J14" i="48"/>
  <c r="J11" i="48"/>
  <c r="J6" i="62"/>
  <c r="S19" i="42"/>
  <c r="S14" i="43"/>
  <c r="J20" i="42"/>
  <c r="S17" i="42"/>
  <c r="S12" i="43"/>
  <c r="J9" i="54"/>
  <c r="J9" i="48"/>
  <c r="J6" i="48"/>
  <c r="J7" i="49"/>
  <c r="J14" i="41"/>
  <c r="S20" i="45"/>
  <c r="S16" i="46"/>
  <c r="J7" i="41"/>
  <c r="S18" i="42"/>
  <c r="S13" i="43"/>
  <c r="S15" i="43"/>
  <c r="S21" i="42"/>
  <c r="S8" i="42"/>
  <c r="S8" i="43"/>
  <c r="S7" i="44"/>
  <c r="S15" i="46"/>
  <c r="S19" i="45"/>
  <c r="S13" i="46"/>
  <c r="S17" i="45"/>
  <c r="J15" i="48"/>
  <c r="J12" i="48"/>
  <c r="J7" i="39"/>
  <c r="J19" i="43"/>
  <c r="J16" i="41"/>
  <c r="S14" i="46"/>
  <c r="S18" i="45"/>
  <c r="S8" i="45"/>
  <c r="S7" i="46"/>
  <c r="I144" i="3"/>
  <c r="I142" i="3"/>
  <c r="I131" i="3"/>
  <c r="I130" i="3"/>
  <c r="I128" i="3"/>
  <c r="I127" i="3"/>
  <c r="I134" i="3"/>
  <c r="I118" i="3"/>
  <c r="I117" i="3"/>
  <c r="I116" i="3"/>
  <c r="I112" i="3"/>
  <c r="I105" i="3"/>
  <c r="I103" i="3"/>
  <c r="I197" i="3"/>
  <c r="I205" i="3"/>
  <c r="I204" i="3"/>
  <c r="I203" i="3"/>
  <c r="I49" i="16"/>
  <c r="I178" i="3"/>
  <c r="I39" i="16"/>
  <c r="I38" i="16"/>
  <c r="I45" i="16"/>
  <c r="I44" i="16"/>
  <c r="I22" i="61"/>
  <c r="I20" i="61"/>
  <c r="I17" i="61"/>
  <c r="I14" i="61"/>
  <c r="I11" i="61"/>
  <c r="I39" i="61"/>
  <c r="I36" i="61"/>
  <c r="I34" i="61"/>
  <c r="I28" i="61"/>
  <c r="I25" i="61"/>
  <c r="I259" i="38"/>
  <c r="I250" i="38"/>
  <c r="I240" i="38"/>
  <c r="I99" i="38"/>
  <c r="I96" i="58"/>
  <c r="I97" i="58"/>
  <c r="I143" i="22"/>
  <c r="I135" i="22"/>
  <c r="I41" i="22"/>
  <c r="I40" i="22"/>
  <c r="I93" i="22"/>
  <c r="I113" i="22"/>
  <c r="I79" i="22"/>
  <c r="I75" i="58"/>
  <c r="I44" i="22"/>
  <c r="I46" i="22"/>
  <c r="I45" i="22"/>
  <c r="I21" i="22"/>
  <c r="I33" i="22"/>
  <c r="I22" i="22"/>
  <c r="I53" i="22"/>
  <c r="J10" i="63"/>
  <c r="J7" i="63"/>
  <c r="J15" i="63"/>
  <c r="J11" i="63"/>
  <c r="J14" i="63"/>
  <c r="J9" i="63"/>
  <c r="J13" i="63"/>
  <c r="J12" i="63"/>
  <c r="J20" i="63"/>
  <c r="J21" i="63"/>
  <c r="J14" i="62"/>
  <c r="R86" i="22"/>
  <c r="S32" i="48"/>
  <c r="R88" i="22"/>
  <c r="S31" i="48"/>
  <c r="J27" i="48"/>
  <c r="J26" i="48"/>
  <c r="J22" i="48"/>
  <c r="J21" i="48"/>
  <c r="L24" i="52"/>
  <c r="I9" i="16"/>
  <c r="J31" i="48"/>
  <c r="I88" i="22"/>
  <c r="J32" i="48"/>
  <c r="I86" i="22"/>
  <c r="J7" i="46"/>
  <c r="J8" i="45"/>
  <c r="J18" i="45"/>
  <c r="J14" i="46"/>
  <c r="J17" i="45"/>
  <c r="J13" i="46"/>
  <c r="J19" i="45"/>
  <c r="J15" i="46"/>
  <c r="J7" i="44"/>
  <c r="J8" i="43"/>
  <c r="J8" i="42"/>
  <c r="J21" i="42"/>
  <c r="J15" i="43"/>
  <c r="J13" i="43"/>
  <c r="J18" i="42"/>
  <c r="J16" i="46"/>
  <c r="J20" i="45"/>
  <c r="J12" i="43"/>
  <c r="J17" i="42"/>
  <c r="J14" i="43"/>
  <c r="J19" i="42"/>
  <c r="L11" i="52"/>
  <c r="J27" i="43"/>
  <c r="L25" i="52"/>
  <c r="I106" i="22"/>
  <c r="J29" i="48"/>
  <c r="I87" i="22"/>
  <c r="L100" i="51"/>
  <c r="I36" i="58"/>
  <c r="J30" i="48"/>
  <c r="I84" i="22"/>
  <c r="L101" i="51"/>
  <c r="J15" i="50"/>
  <c r="I73" i="58"/>
  <c r="I20" i="60"/>
  <c r="I206" i="3"/>
  <c r="J11" i="41"/>
  <c r="I35" i="58"/>
  <c r="L99" i="51"/>
  <c r="J14" i="50"/>
  <c r="I144" i="22"/>
  <c r="I136" i="22"/>
  <c r="L26" i="52"/>
  <c r="I107" i="22"/>
  <c r="L36" i="52"/>
  <c r="I105" i="22"/>
  <c r="L27" i="52"/>
  <c r="I108" i="22"/>
  <c r="J8" i="63"/>
  <c r="I64" i="22"/>
  <c r="I308" i="38"/>
  <c r="I317" i="38"/>
  <c r="I185" i="38"/>
  <c r="I265" i="38"/>
  <c r="I78" i="18"/>
  <c r="I74" i="3"/>
  <c r="I299" i="38"/>
  <c r="I132" i="38"/>
  <c r="I102" i="38"/>
  <c r="I82" i="38"/>
  <c r="I295" i="38"/>
  <c r="I178" i="38"/>
  <c r="I48" i="22"/>
  <c r="I157" i="38"/>
  <c r="I71" i="18"/>
  <c r="I103" i="38"/>
  <c r="L17" i="52"/>
  <c r="I248" i="38"/>
  <c r="I179" i="38"/>
  <c r="I195" i="38"/>
  <c r="I201" i="3"/>
  <c r="I202" i="38"/>
  <c r="I305" i="38"/>
  <c r="I309" i="38"/>
  <c r="I313" i="38"/>
  <c r="I114" i="3"/>
  <c r="J31" i="42"/>
  <c r="I83" i="58"/>
  <c r="I227" i="38"/>
  <c r="I116" i="38"/>
  <c r="I241" i="38"/>
  <c r="I278" i="38"/>
  <c r="I190" i="38"/>
  <c r="I88" i="38"/>
  <c r="J9" i="41"/>
  <c r="I237" i="38"/>
  <c r="I210" i="38"/>
  <c r="J16" i="63"/>
  <c r="I121" i="38"/>
  <c r="I222" i="38"/>
  <c r="I83" i="38"/>
  <c r="I296" i="38"/>
  <c r="I300" i="38"/>
  <c r="J19" i="63"/>
  <c r="J15" i="41"/>
  <c r="I41" i="38"/>
  <c r="I110" i="58"/>
  <c r="I136" i="38"/>
  <c r="I106" i="38"/>
  <c r="I151" i="38"/>
  <c r="I42" i="38"/>
  <c r="I301" i="38"/>
  <c r="I310" i="38"/>
  <c r="I319" i="38"/>
  <c r="I110" i="38"/>
  <c r="I111" i="58"/>
  <c r="I143" i="38"/>
  <c r="I180" i="38"/>
  <c r="J26" i="42"/>
  <c r="I258" i="38"/>
  <c r="I273" i="38"/>
  <c r="I191" i="38"/>
  <c r="I159" i="38"/>
  <c r="I196" i="38"/>
  <c r="I91" i="58"/>
</calcChain>
</file>

<file path=xl/comments1.xml><?xml version="1.0" encoding="utf-8"?>
<comments xmlns="http://schemas.openxmlformats.org/spreadsheetml/2006/main">
  <authors>
    <author>Maxim Egorov</author>
  </authors>
  <commentList>
    <comment ref="A76" authorId="0">
      <text>
        <r>
          <rPr>
            <b/>
            <sz val="9"/>
            <color indexed="81"/>
            <rFont val="Tahoma"/>
            <family val="2"/>
            <charset val="204"/>
          </rPr>
          <t>new index</t>
        </r>
      </text>
    </comment>
    <comment ref="A77" authorId="0">
      <text>
        <r>
          <rPr>
            <b/>
            <sz val="9"/>
            <color indexed="81"/>
            <rFont val="Tahoma"/>
            <family val="2"/>
            <charset val="204"/>
          </rPr>
          <t>new index</t>
        </r>
      </text>
    </comment>
    <comment ref="A78" authorId="0">
      <text>
        <r>
          <rPr>
            <b/>
            <sz val="9"/>
            <color indexed="81"/>
            <rFont val="Tahoma"/>
            <family val="2"/>
            <charset val="204"/>
          </rPr>
          <t>new index</t>
        </r>
      </text>
    </comment>
    <comment ref="A79" authorId="0">
      <text>
        <r>
          <rPr>
            <b/>
            <sz val="9"/>
            <color indexed="81"/>
            <rFont val="Tahoma"/>
            <family val="2"/>
            <charset val="204"/>
          </rPr>
          <t>new index</t>
        </r>
      </text>
    </comment>
    <comment ref="A80" authorId="0">
      <text>
        <r>
          <rPr>
            <b/>
            <sz val="9"/>
            <color indexed="81"/>
            <rFont val="Tahoma"/>
            <family val="2"/>
            <charset val="204"/>
          </rPr>
          <t>new index</t>
        </r>
      </text>
    </comment>
    <comment ref="A81" authorId="0">
      <text>
        <r>
          <rPr>
            <b/>
            <sz val="9"/>
            <color indexed="81"/>
            <rFont val="Tahoma"/>
            <family val="2"/>
            <charset val="204"/>
          </rPr>
          <t>new index</t>
        </r>
      </text>
    </comment>
  </commentList>
</comments>
</file>

<file path=xl/sharedStrings.xml><?xml version="1.0" encoding="utf-8"?>
<sst xmlns="http://schemas.openxmlformats.org/spreadsheetml/2006/main" count="9635" uniqueCount="2972">
  <si>
    <t>CLS Item Number</t>
  </si>
  <si>
    <t>Description</t>
  </si>
  <si>
    <t>Dimensions</t>
  </si>
  <si>
    <t>Qty / ctn</t>
  </si>
  <si>
    <t>Weight / ctn</t>
  </si>
  <si>
    <t>Ctns / pallet</t>
  </si>
  <si>
    <t>Service</t>
  </si>
  <si>
    <t>(mm)</t>
  </si>
  <si>
    <t>(pcs)</t>
  </si>
  <si>
    <t>(m2)</t>
  </si>
  <si>
    <t>(Kg)</t>
  </si>
  <si>
    <t>Category</t>
  </si>
  <si>
    <t>A</t>
  </si>
  <si>
    <t>600x600x15</t>
  </si>
  <si>
    <t>1200x600x15</t>
  </si>
  <si>
    <t xml:space="preserve"> </t>
  </si>
  <si>
    <t>1500x300x17</t>
  </si>
  <si>
    <t>C</t>
  </si>
  <si>
    <t>1800x300x17</t>
  </si>
  <si>
    <t>600x600x19</t>
  </si>
  <si>
    <t>600x600x17</t>
  </si>
  <si>
    <t>600x600x18</t>
  </si>
  <si>
    <t>1200x600x18</t>
  </si>
  <si>
    <t>1200x600x19</t>
  </si>
  <si>
    <t>1500x300x19</t>
  </si>
  <si>
    <t>1800x300x19</t>
  </si>
  <si>
    <t>2500x300x19</t>
  </si>
  <si>
    <t>600x600x22</t>
  </si>
  <si>
    <t>600x600x20</t>
  </si>
  <si>
    <t>1200x600x20</t>
  </si>
  <si>
    <t>1800x600x20</t>
  </si>
  <si>
    <t>1200x1200x20</t>
  </si>
  <si>
    <t>1200x1200x18</t>
  </si>
  <si>
    <t>1800x600x18</t>
  </si>
  <si>
    <t>600x600x12</t>
  </si>
  <si>
    <t>600x1200x17</t>
  </si>
  <si>
    <t>600x1200x20</t>
  </si>
  <si>
    <t>DUNE MAX</t>
  </si>
  <si>
    <t>B</t>
  </si>
  <si>
    <t>Номер по каталогу</t>
  </si>
  <si>
    <t>24 -мм подвесная система</t>
  </si>
  <si>
    <t>Тип кромки</t>
  </si>
  <si>
    <t>Размер плиты, мм</t>
  </si>
  <si>
    <t>Кол/во в коробке (шт)</t>
  </si>
  <si>
    <t>Кол/во в коробке (м2)</t>
  </si>
  <si>
    <t>Вес/коробка (кг)</t>
  </si>
  <si>
    <t>Сервисная категория (срок поставки)</t>
  </si>
  <si>
    <t>15 -мм подвесная система</t>
  </si>
  <si>
    <t>FINE FISSURED</t>
  </si>
  <si>
    <t>полускрытая подвесная система</t>
  </si>
  <si>
    <t>SCALA</t>
  </si>
  <si>
    <t>Mineral - группа Tactic</t>
  </si>
  <si>
    <t>Mineral - ОСНОВНАЯ ГРУППА (группа CORE LINE)</t>
  </si>
  <si>
    <t xml:space="preserve">C </t>
  </si>
  <si>
    <t>1200x600x22</t>
  </si>
  <si>
    <t>1500x300x18</t>
  </si>
  <si>
    <t>600x600x14</t>
  </si>
  <si>
    <t>1200x600x14</t>
  </si>
  <si>
    <t>BP9842M3C</t>
  </si>
  <si>
    <t>RETAIL</t>
  </si>
  <si>
    <t>600x1200x12</t>
  </si>
  <si>
    <t>BP3684M4</t>
  </si>
  <si>
    <t>BAJKAL</t>
  </si>
  <si>
    <t>BIOGUARD PLAIN 12 MM</t>
  </si>
  <si>
    <t xml:space="preserve"> C</t>
  </si>
  <si>
    <t>SAHARA</t>
  </si>
  <si>
    <t>2500x300x17</t>
  </si>
  <si>
    <t>1200x300x15</t>
  </si>
  <si>
    <t>RETAIL 14mm</t>
  </si>
  <si>
    <t>С</t>
  </si>
  <si>
    <t>(95% RH)</t>
  </si>
  <si>
    <t>600x1200x15</t>
  </si>
  <si>
    <t>Discount 5: min 3 location</t>
  </si>
  <si>
    <t>Discount 4: stock</t>
  </si>
  <si>
    <t>Discount 2: 22 pallets, info, right vehicles</t>
  </si>
  <si>
    <t>Discount 6: projects work</t>
  </si>
  <si>
    <t>Discount 3: trained sales force, sales leads, systems</t>
  </si>
  <si>
    <t>Discount 7: new products promotion</t>
  </si>
  <si>
    <t>Discount 1: distributor min requirements (See Distribution Agreement)</t>
  </si>
  <si>
    <t>Скидка 1: Минимальные требования к дистрибьютору (См. Дистрибьюторское соглашение)</t>
  </si>
  <si>
    <t>Скидка 2: Минимальная отгрузка 22 паллеты, обмен информацией, требования к ТС (См. Дистрибьюторское соглашение)</t>
  </si>
  <si>
    <t>Скидка 3: Обученный торговый персонал, продажа на объекты продавца (См. Дистрибьюторское соглашение)</t>
  </si>
  <si>
    <t>Скидка 4: Складские запасы (См. Дистрибьюторское соглашение)</t>
  </si>
  <si>
    <t>Скидка 5: Не менее 3 точек продаж (См. Дистрибьюторское соглашение)</t>
  </si>
  <si>
    <t>Скидка 6: Работа на строительных объектах (См. Дистрибьюторское соглашение)</t>
  </si>
  <si>
    <t>Скидка 7: Продвижение новых продуктов продавца (См. Дистрибьюторское соглашение)</t>
  </si>
  <si>
    <t>Sum of discount 1-7</t>
  </si>
  <si>
    <t>Сумма скидок 1 -7</t>
  </si>
  <si>
    <t>Подвесной потолок ARMSTRONG CORTEGA 30 Board 600 х 600 х 15 мм (в коробке 16 шт.)</t>
  </si>
  <si>
    <t>Подвесной потолок ARMSTRONG CORTEGA 30 Board 600 х 1200 х 15 мм (в коробке 10 шт.)</t>
  </si>
  <si>
    <t>Подвесной потолок ARMSTRONG TATRA 30 Board 600 х 600 х 15 мм (в коробке 16 шт.)</t>
  </si>
  <si>
    <t>Подвесной потолок ARMSTRONG TATRA 30 Board 600 х 1200 х 15 мм (в коробке 10 шт.)</t>
  </si>
  <si>
    <t>Подвесной потолок ARMSTRONG OASIS 90RH Board 600 x 600 x12 мм (в коробке 20 шт)</t>
  </si>
  <si>
    <t>Подвесной потолок ARMSTRONG RETAIL 90RH Board 600 x 600 x 12 мм (в коробке 20 шт)</t>
  </si>
  <si>
    <t>Подвесной потолок ARMSTRONG RETAIL 90RH Board 600 x 1200 x 12 мм (в коробке 12 шт)</t>
  </si>
  <si>
    <t>Подвесной потолок ARMSTRONG RETAIL Board 600 x 600 x 14 мм (в коробке 16 шт)</t>
  </si>
  <si>
    <t>Подвесной потолок ARMSTRONG RETAIL Tegular 600 x 600 x 14 мм (в коробке 16 шт)</t>
  </si>
  <si>
    <t>Подвесной потолок ARMSTRONG RETAIL Microlook 600 x 600 x 14 мм (в коробке 16 шт)</t>
  </si>
  <si>
    <t>Подвесной потолок ARMSTRONG BIOGUARD Plain 90RH 600 x 600 x12 мм (в коробке 20 шт)</t>
  </si>
  <si>
    <t>Подвесной потолок ARMSTRONG DUNE Supreme Board 600 x 600 x15 мм с перфорацией (в коробке 16 шт)</t>
  </si>
  <si>
    <t>Подвесной потолок ARMSTRONG DUNE Supreme Board 1200 x 600 x15 мм с перфорацией (в коробке 10 шт)</t>
  </si>
  <si>
    <t>Подвесной потолок ARMSTRONG DUNE MAX Board 600 x 600 x18 мм (в коробке 14 шт)</t>
  </si>
  <si>
    <t>Подвесной потолок ARMSTRONG DUNE MAX Board 1200 x 600 x18 мм (в коробке 8 шт)</t>
  </si>
  <si>
    <t>Подвесной потолок ARMSTRONG DUNE Supreme Tegular 600 x 600 x15 мм (в коробке 16 шт)</t>
  </si>
  <si>
    <t>Подвесной потолок ARMSTRONG DUNE MAX Tegular 600 x 600 x18 мм (в коробке 14 шт)</t>
  </si>
  <si>
    <t>Подвесной потолок ARMSTRONG DUNE Supreme MicroLook 600 x 600 x15 мм (в коробке 16 шт)</t>
  </si>
  <si>
    <t>Подвесной потолок ARMSTRONG DUNE Supreme Board 600 x 600 x15 мм (в коробке 16 шт)</t>
  </si>
  <si>
    <t>Подвесной потолок ARMSTRONG SAHARA Board 600 x 600 x15 мм (в коробке 16 шт)</t>
  </si>
  <si>
    <t>Подвесной потолок ARMSTRONG SAHARA Board 1200 x 600 x15 мм (в коробке 10 шт)</t>
  </si>
  <si>
    <t>Подвесной потолок ARMSTRONG SAHARA Board 1500 x 300 x17 мм (в коробке 12 шт)</t>
  </si>
  <si>
    <t>Подвесной потолок ARMSTRONG SAHARA Board 1800 x 300 x17 мм (в коробке 12 шт)</t>
  </si>
  <si>
    <t>Подвесной потолок ARMSTRONG SAHARA Board 2500 x 300 x17 мм (в коробке 8 шт)</t>
  </si>
  <si>
    <t>Подвесной потолок ARMSTRONG SAHARA Tegular 600 x 600 x15 мм (в коробке 16 шт)</t>
  </si>
  <si>
    <t>Подвесной потолок ARMSTRONG SAHARA Tegular 1200 x 600 x15 мм (в коробке 10 шт)</t>
  </si>
  <si>
    <t>Подвесной потолок ARMSTRONG SAHARA Microlook 600 x 600 x15 мм (в коробке 16 шт)</t>
  </si>
  <si>
    <t>Подвесной потолок ARMSTRONG SAHARA Microlook 1200 x 300 x15 мм (в коробке 16 шт)</t>
  </si>
  <si>
    <t>Подвесной потолок ARMSTRONG SAHARA Microlook 1200 x 600 x15 мм (в коробке 10 шт)</t>
  </si>
  <si>
    <t>Подвесной потолок ARMSTRONG SAHARA Microlook BE 600 x 600 x15 мм (в коробке 16 шт)</t>
  </si>
  <si>
    <t>Подвесной потолок ARMSTRONG SAHARA SL2 1500 x 300 x17 мм (в коробке 12 шт)</t>
  </si>
  <si>
    <t>Подвесной потолок ARMSTRONG SAHARA SL2 1800 x 300 x17 мм (в коробке 12 шт)</t>
  </si>
  <si>
    <t>Подвесной потолок ARMSTRONG SAHARA SL2 2500 x 300 x17 мм (в коробке 8 шт)</t>
  </si>
  <si>
    <t>Подвесной потолок ARMSTRONG DUNE db Board 600 x 600 x19 мм (в коробке 8 шт)</t>
  </si>
  <si>
    <t>Подвесной потолок ARMSTRONG DUNE db Tegular 600 x 600 x19 мм (в коробке 8 шт)</t>
  </si>
  <si>
    <t>Подвесной потолок ARMSTRONG PLAIN Board 600 x 600 x15 мм (в коробке 16 шт)</t>
  </si>
  <si>
    <t>Подвесной потолок ARMSTRONG PLAIN Board 1200 x 600 x15 мм (в коробке 10 шт)</t>
  </si>
  <si>
    <t>Подвесной потолок ARMSTRONG FINE FISSURED Board 600 x 600 x15 мм (в коробке 16 шт)</t>
  </si>
  <si>
    <t>Подвесной потолок ARMSTRONG FINE FISSURED Tegular 600 x 600 x15 мм (в коробке 16 шт)</t>
  </si>
  <si>
    <t>Подвесной потолок ARMSTRONG FINE FISSURED MicroLook 600 x 600 x15 мм (в коробке 16 шт)</t>
  </si>
  <si>
    <t>Подвесной потолок ARMSTRONG PERLA OP 95aw Board 1200 x 600 x15 мм (в коробке 10 шт)</t>
  </si>
  <si>
    <t>Подвесной потолок ARMSTRONG PERLA OP 1,00aw Board 600 x 600 x20 мм (в коробке 12 шт)</t>
  </si>
  <si>
    <t>Подвесной потолок ARMSTRONG PERLA OP 1,00aw Board 1200 x 600 x20 мм (в коробке 8 шт)</t>
  </si>
  <si>
    <t>Подвесной потолок ARMSTRONG FINE FISSURED Board 600 x 600 x15 мм черный цвет Black (в коробке 16 шт)</t>
  </si>
  <si>
    <t>Подвесной потолок ARMSTRONG NEEVA Board 600 x 600 x15 мм (в коробке 40 шт)</t>
  </si>
  <si>
    <t>Подвесной потолок ARMSTRONG NEEVA Board 600 x 600 x18 мм (в коробке 32 шт)</t>
  </si>
  <si>
    <t>Подвесной потолок ARMSTRONG NEEVA Board 1200 x 1200 x18 мм (в коробке 10 шт)</t>
  </si>
  <si>
    <t>Подвесной потолок ARMSTRONG NEEVA Board 1800 x 600 x18 мм (в коробке 10 шт)</t>
  </si>
  <si>
    <t>Подвесной потолок ARMSTRONG NEEVA Tegular 600 x 600 x18 мм (в коробке 10 шт)</t>
  </si>
  <si>
    <t>Подвесной потолок ARMSTRONG NEEVA Microlook 600 x 600 x18 мм (в коробке 10 шт)</t>
  </si>
  <si>
    <t>Подвесной потолок ARMSTRONG OPTIMA Board 600 x 600 x15 мм (в коробке 40 шт)</t>
  </si>
  <si>
    <t>Подвесной потолок ARMSTRONG OPTIMA Board 1200 x 600 x15 мм (в коробке 20 шт)</t>
  </si>
  <si>
    <t>Подвесной потолок ARMSTRONG OPTIMA Board 1800 x 600 x20 мм (в коробке 8 шт)</t>
  </si>
  <si>
    <t>Подвесной потолок ARMSTRONG OPTIMA Tegular 600 x 600 x15 мм (в коробке 20 шт)</t>
  </si>
  <si>
    <t>Подвесной потолок ARMSTRONG OPTIMA Vector 600 x 600 x22 мм (в коробке 12 шт)</t>
  </si>
  <si>
    <t>Подвесной потолок ARMSTRONG OPTIMA Vector 1200 x 600 x22 мм (в коробке 12 шт)</t>
  </si>
  <si>
    <t>BP9101M3B</t>
  </si>
  <si>
    <t>BP958M3B</t>
  </si>
  <si>
    <t>BP952M3B</t>
  </si>
  <si>
    <t>BP2250M4B</t>
  </si>
  <si>
    <t>BP2251M4B</t>
  </si>
  <si>
    <t>BP2252M4B</t>
  </si>
  <si>
    <t>BP2276M4A</t>
  </si>
  <si>
    <t>BP2516M4</t>
  </si>
  <si>
    <t>BP2517M4</t>
  </si>
  <si>
    <t>BP2315M4B</t>
  </si>
  <si>
    <t>BP2316M4B</t>
  </si>
  <si>
    <t>BP2317M4B</t>
  </si>
  <si>
    <t>BP2518M4</t>
  </si>
  <si>
    <t>BP2522M4A</t>
  </si>
  <si>
    <t>BP2519M4</t>
  </si>
  <si>
    <t>BP2524M4A</t>
  </si>
  <si>
    <t>BP2310M4B</t>
  </si>
  <si>
    <t>BP2312M4B</t>
  </si>
  <si>
    <t>BP2318M4B</t>
  </si>
  <si>
    <t>BP9633M4D</t>
  </si>
  <si>
    <t>BP9634M4D</t>
  </si>
  <si>
    <t>BP3321M4</t>
  </si>
  <si>
    <t>BP3010M4A</t>
  </si>
  <si>
    <t>BP3011M4A</t>
  </si>
  <si>
    <t>BP9121M3B</t>
  </si>
  <si>
    <t>BP9121M3BBK</t>
  </si>
  <si>
    <t>BP9122M3E</t>
  </si>
  <si>
    <t>BP9202M3E</t>
  </si>
  <si>
    <t>BP3819M4</t>
  </si>
  <si>
    <t>BP3821M4</t>
  </si>
  <si>
    <t>BP3861M4</t>
  </si>
  <si>
    <t>BP3863M4</t>
  </si>
  <si>
    <t>BP2691M4G</t>
  </si>
  <si>
    <t>BP2404M4G</t>
  </si>
  <si>
    <t>BP2406M4G</t>
  </si>
  <si>
    <t>BP2407M4G</t>
  </si>
  <si>
    <t>BP2414M4G</t>
  </si>
  <si>
    <t>BP2423M4G</t>
  </si>
  <si>
    <t>BP2327M4G</t>
  </si>
  <si>
    <t>BP2328M4G</t>
  </si>
  <si>
    <t>BP2337M4G</t>
  </si>
  <si>
    <t>BP2329M4G</t>
  </si>
  <si>
    <t>BP2331M4G</t>
  </si>
  <si>
    <t>BP2363M4G</t>
  </si>
  <si>
    <t>BP2366M4G</t>
  </si>
  <si>
    <t>BP2387M4G</t>
  </si>
  <si>
    <t>BP3413M4G</t>
  </si>
  <si>
    <t>Кол-во коробок /паллета</t>
  </si>
  <si>
    <t>Подвесной потолок ARMSTRONG SCALA Board 600 x 600 x12 мм (в коробке 20 шт)</t>
  </si>
  <si>
    <t>Подвесной потолок ARMSTRONG BAJKAL 90%RH Board 600 x 600 x 12 мм (в коробке 20 шт)</t>
  </si>
  <si>
    <t>Подвесной потолок ARMSTRONG PERLA Board 600 x 600 x17 мм (в коробке 14 шт)</t>
  </si>
  <si>
    <t>Подвесной потолок ARMSTRONG PERLA Board 600 x 1200 x17 мм (в коробке 8 шт)</t>
  </si>
  <si>
    <t>Unit</t>
  </si>
  <si>
    <t>Единицы измерения</t>
  </si>
  <si>
    <t>м2</t>
  </si>
  <si>
    <t>1800x300x18</t>
  </si>
  <si>
    <t>15-мм подвесная система</t>
  </si>
  <si>
    <t>BP2253M4B</t>
  </si>
  <si>
    <t>Подвесной потолок ARMSTRONG DUNE MAX MicroLook 600 x 600 x18 мм (в коробке 14 шт)</t>
  </si>
  <si>
    <t>BP2277M4A</t>
  </si>
  <si>
    <t>Подвесной потолок ARMSTRONG DUNE Supreme Board 1200 x 600 x15 мм (в коробке 10 шт)</t>
  </si>
  <si>
    <t>24-мм подвесная система</t>
  </si>
  <si>
    <t>BP2278M4A</t>
  </si>
  <si>
    <t>BP2279M4A</t>
  </si>
  <si>
    <t>Подвесной потолок ARMSTRONG DUNE db MicroLook BE 600 x 600 x19 мм (в коробке 8 шт)</t>
  </si>
  <si>
    <t>BP3191M4</t>
  </si>
  <si>
    <t>Подвесной потолок ARMSTRONG PERLA db Board 600 x 600 x19 мм (в коробке 8 шт)</t>
  </si>
  <si>
    <t>полускрытаяподвеснаясистема</t>
  </si>
  <si>
    <t xml:space="preserve">Подвесной потолок ARMSTRONG PERLA OP 95aw SL2 300 x 1500 x18 мм (в коробке 12 шт) </t>
  </si>
  <si>
    <t xml:space="preserve">Подвесной потолок ARMSTRONG PERLA OP 95aw SL2 300 x 1800 x18 мм (в коробке 12 шт) </t>
  </si>
  <si>
    <t>Подвесной потолок ARMSTRONG PERLA OP 1,00aw Tegular  600 x 600 x20 мм (в коробке 12 шт)</t>
  </si>
  <si>
    <t>BP2692M4G</t>
  </si>
  <si>
    <t>Подвесной потолок ARMSTRONG NEEVA Board 600 x 1200 x15 мм (в коробке 20 шт)</t>
  </si>
  <si>
    <t>BP2405M4G</t>
  </si>
  <si>
    <t>Подвесной потолок ARMSTRONG NEEVA Board 600 x 1200 x18 мм (в коробке 16 шт)</t>
  </si>
  <si>
    <t>BP2408M4G</t>
  </si>
  <si>
    <t>Подвесной потолок ARMSTRONG NEEVA Board 1800 x 300 x18 мм (в коробке 20 шт)</t>
  </si>
  <si>
    <t>S</t>
  </si>
  <si>
    <t>BP2415M4H</t>
  </si>
  <si>
    <t>Подвесной потолок ARMSTRONG NEEVA Tegular 600 x 1200 x18 мм (в коробке 8 шт)</t>
  </si>
  <si>
    <t>BP2416M4G</t>
  </si>
  <si>
    <t>Подвесной потолок ARMSTRONG NEEVA Tegular 1200 x 1200 x18 мм (в коробке 6 шт)</t>
  </si>
  <si>
    <t>Подвесной потолок ARMSTRONG NEEVA Microlook 600 x 1200 x18 мм (в коробке 8 шт)</t>
  </si>
  <si>
    <t>1200x300x19</t>
  </si>
  <si>
    <t>BP2335M4G</t>
  </si>
  <si>
    <t>Подвесной потолок ARMSTRONG OPTIMA Board 600 x 600 x 20 мм (в коробке 28 шт)</t>
  </si>
  <si>
    <t>BP2338M4G</t>
  </si>
  <si>
    <t>Подвесной потолок ARMSTRONG OPTIMA Board 1200 x 1200 x 20 мм (в коробке 8 шт)</t>
  </si>
  <si>
    <t xml:space="preserve">S </t>
  </si>
  <si>
    <t>BP2379M4G</t>
  </si>
  <si>
    <t>Подвесной потолок ARMSTRONG OPTIMA Board 600 x 600 x 25 мм (в коробке 24 шт)</t>
  </si>
  <si>
    <t>600x600x25</t>
  </si>
  <si>
    <t>BP2330M4G</t>
  </si>
  <si>
    <t>Подвесной потолок ARMSTRONG OPTIMA Tegular 600 x 1200 x15 мм (в коробке 20 шт)</t>
  </si>
  <si>
    <t>BP2349M4G</t>
  </si>
  <si>
    <t>Подвесной потолок ARMSTRONG OPTIMA Tegular 600 x 600 x20 мм (в коробке 14 шт)</t>
  </si>
  <si>
    <t>BP2352M4G</t>
  </si>
  <si>
    <t>Подвесной потолок ARMSTRONG OPTIMA Tegular 1200 x 1200 x20 мм (в коробке 8 шт)</t>
  </si>
  <si>
    <t>BP2381M4G</t>
  </si>
  <si>
    <t>Подвесной потолок ARMSTRONG OPTIMA Tegular 600 x 600 x25 мм (в коробке 12 шт)</t>
  </si>
  <si>
    <t>BP2332M4G</t>
  </si>
  <si>
    <t>BP2383M4G</t>
  </si>
  <si>
    <t>BP2801M4</t>
  </si>
  <si>
    <t>BP2802M4</t>
  </si>
  <si>
    <t>Подвесной потолок ARMSTRONG DUNE Supreme Tegular 600 x 600 x15 мм с перфорацией (в коробке 16 шт)</t>
  </si>
  <si>
    <t>Подвесной потолок ARMSTRONG DUNE Supreme MicroLook 600 x 600 x15 мм с перфорацией (в коробке 16 шт)</t>
  </si>
  <si>
    <t>CORTEGA30</t>
  </si>
  <si>
    <t>TATRA30</t>
  </si>
  <si>
    <t>OASIS BOARD</t>
  </si>
  <si>
    <t>DUNE SUPREME</t>
  </si>
  <si>
    <t>DUNE SUPREME UNPERFORATED</t>
  </si>
  <si>
    <t>DUNEdB</t>
  </si>
  <si>
    <t>PLAIN</t>
  </si>
  <si>
    <t>Neeva</t>
  </si>
  <si>
    <t>ЦветнуюNeevaсмотритевразделеMineralDesign</t>
  </si>
  <si>
    <t>OPTIMA</t>
  </si>
  <si>
    <t>BP9102M3B</t>
  </si>
  <si>
    <t>SIERRA OP толщина 15 мм</t>
  </si>
  <si>
    <t>Подвесной потолок ARMSTRONG SIERRA OP Board 600 x 600 x15 мм (в коробке 16 шт)</t>
  </si>
  <si>
    <t>Подвесной потолок ARMSTRONG SIERRA OP Board 1200 x 600 x15 мм (в коробке 10 шт)</t>
  </si>
  <si>
    <t>Подвесной потолок ARMSTRONG ULTIMA+ Board 600 x 600 x19 мм (в коробке 12 шт)</t>
  </si>
  <si>
    <t>Подвесной потолок ARMSTRONG ULTIMA+ Board 1200 x 600 x19 мм (в коробке 6 шт)</t>
  </si>
  <si>
    <t>Подвесной потолок ARMSTRONG ULTIMA+ Tegular 600 x 600 x19 мм (в коробке 12 шт)</t>
  </si>
  <si>
    <t>Подвесной потолок ARMSTRONG ULTIMA+ Tegular 1200 x 600 x19 мм (в коробке 6 шт)</t>
  </si>
  <si>
    <t>Подвесной потолок ARMSTRONG ULTIMA+ SL2 1500 x 300 x19 мм (в коробке 10 шт)</t>
  </si>
  <si>
    <t>Подвесной потолок ARMSTRONG ULTIMA+ SL2 1800 x 300 x19 мм (в коробке 8 шт)</t>
  </si>
  <si>
    <t>Подвесной потолок ARMSTRONG ULTIMA+ SL2 2500 x 300 x19 мм (в коробке 6 шт)</t>
  </si>
  <si>
    <t>Подвесной потолок ARMSTRONG ULTIMA+ Vector 600 x 600 x19 мм (в коробке 10 шт)</t>
  </si>
  <si>
    <t xml:space="preserve">  </t>
  </si>
  <si>
    <t>Подвесной потолок ARMSTRONG ULTIMA+ OP Board 600 x 600 x20 мм (в коробке 12 шт)</t>
  </si>
  <si>
    <t>Подвесной потолок ARMSTRONG ULTIMA+ OP Board 1200 x 600 x20 мм (в коробке 6 шт)</t>
  </si>
  <si>
    <t>Подвесной потолок ARMSTRONG ULTIMA+ db Board 600 x 600 x19 мм (в коробке 8 шт)</t>
  </si>
  <si>
    <t>Подвесной потолок ARMSTRONG ULTIMA+ db Board 1200 x 600 x19 мм (в коробке 6 шт)</t>
  </si>
  <si>
    <t>Подвесной потолок ARMSTRONG ULTIMA+ db Tegular 600 x 600 x19 мм (в коробке 8 шт)</t>
  </si>
  <si>
    <t>Ultima +</t>
  </si>
  <si>
    <t>Ultima + OP</t>
  </si>
  <si>
    <t>Ultima + Db</t>
  </si>
  <si>
    <t>BP7661M4</t>
  </si>
  <si>
    <t>BP7663M4</t>
  </si>
  <si>
    <t>BP7664M4</t>
  </si>
  <si>
    <t>BP7666M4</t>
  </si>
  <si>
    <t>BP7674M4</t>
  </si>
  <si>
    <t>BP7676M4</t>
  </si>
  <si>
    <t>BP7699M4</t>
  </si>
  <si>
    <t>BP7701M4</t>
  </si>
  <si>
    <t>BP7702M4</t>
  </si>
  <si>
    <t>BP7681M4</t>
  </si>
  <si>
    <t>BP7682M4</t>
  </si>
  <si>
    <t>BP7684M4</t>
  </si>
  <si>
    <t>BP7678M4</t>
  </si>
  <si>
    <t>BP7680M4</t>
  </si>
  <si>
    <t>BP7685M4</t>
  </si>
  <si>
    <t>BP7687M4</t>
  </si>
  <si>
    <t>BP7688M4</t>
  </si>
  <si>
    <t>BP7690M4</t>
  </si>
  <si>
    <t>BP7695M4</t>
  </si>
  <si>
    <t>BP7691M4</t>
  </si>
  <si>
    <t>BP7692M4</t>
  </si>
  <si>
    <t>BP7693M4</t>
  </si>
  <si>
    <t>Подвесной потолок ARMSTRONG ULTIMA+ OP Tegular 600 x 600 x20 мм (в коробке 12 шт)</t>
  </si>
  <si>
    <t>Подвесной потолок ARMSTRONG ULTIMA+OP  Tegular 600 x 1200 x20 мм (в коробке 6 шт)</t>
  </si>
  <si>
    <t>Подвесной потолок ARMSTRONG PERLA OP 95aw Board 600 x 600 x15 мм (в коробке 16 шт)</t>
  </si>
  <si>
    <t>Mineral - группа SPECIFIC</t>
  </si>
  <si>
    <t>EDUCATION  / ОБРАЗОВАНИЕ</t>
  </si>
  <si>
    <t>ACADEMIA DIPLOMA</t>
  </si>
  <si>
    <t>BP2539M3A</t>
  </si>
  <si>
    <t>Подвесной потолок ARMSTRONG ACADEMIA DIPLOMA Board 600 x 600 x14 мм (в коробке 16 шт)</t>
  </si>
  <si>
    <t>BP2543M3A</t>
  </si>
  <si>
    <t>Подвесной потолок ARMSTRONG ACADEMIA DIPLOMA Board 1200 x 600 x14 мм (в коробке 10 шт)</t>
  </si>
  <si>
    <t>BP2541M3A</t>
  </si>
  <si>
    <t>Подвесной потолок ARMSTRONG ACADEMIA DIPLOMA Tegular 600 x 600 x14 мм (в коробке 16 шт)</t>
  </si>
  <si>
    <t>BP2542M3A</t>
  </si>
  <si>
    <t>Подвесной потолок ARMSTRONG ACADEMIA DIPLOMA Microlook 600 x 600 x14 мм (в коробке 16 шт)</t>
  </si>
  <si>
    <t>HEALTHCARE / ЗДРАВООХРАНЕНИЕ, МЕДИЦИНА</t>
  </si>
  <si>
    <t>600x600x13</t>
  </si>
  <si>
    <t>1200x600x13</t>
  </si>
  <si>
    <t>BioGuard Plain</t>
  </si>
  <si>
    <t>BP2221M4</t>
  </si>
  <si>
    <t>Подвесной потолок ARMSTRONG BIOGUARD Board Plain 600 x 600 x15 мм (в коробке 16 шт)</t>
  </si>
  <si>
    <t>BP2222M4</t>
  </si>
  <si>
    <t>Подвесной потолок ARMSTRONG BIOGUARD Board Plain 1200 x 600 x15 мм (в коробке 10 шт)</t>
  </si>
  <si>
    <t xml:space="preserve">BioGuard Acoustic  </t>
  </si>
  <si>
    <t>BP2703M4D</t>
  </si>
  <si>
    <t>Подвесной потолок ARMSTRONG BIOGUARD Acoustic Board 600 x 600 x17 мм (в коробке 14 шт) края окрашены</t>
  </si>
  <si>
    <t>BP2704M4D</t>
  </si>
  <si>
    <t>Подвесной потолок ARMSTRONG BIOGUARD Acoustic Board 1200 x 600 x17 мм (в коробке 8 шт) края окрашены</t>
  </si>
  <si>
    <t>1200x600x17</t>
  </si>
  <si>
    <t>BP2551M4D</t>
  </si>
  <si>
    <t>Подвесной потолок ARMSTRONG BIOGUARD Acoustic Tegular 600 x 600 x17 мм (в коробке 14 шт)</t>
  </si>
  <si>
    <t>В</t>
  </si>
  <si>
    <t>BP2552M4D</t>
  </si>
  <si>
    <t>Подвесной потолок ARMSTRONG BIOGUARD Acoustic MicroLook 600 х 600 х 17 мм (в коробке 14 шт.)</t>
  </si>
  <si>
    <t xml:space="preserve">CLEAN ROOM FL (95 RH)  </t>
  </si>
  <si>
    <t>BP9527M7H</t>
  </si>
  <si>
    <t>BP9529M7H</t>
  </si>
  <si>
    <t xml:space="preserve">CERAMAGUARD FINE FISSURED (100 RH)  </t>
  </si>
  <si>
    <t>BP607M6H</t>
  </si>
  <si>
    <t>Подвесной потолок ARMSTRONG CERAMAGUARD FINE FISSURED 600 x 600 x15 мм (в коробке 12 шт)</t>
  </si>
  <si>
    <t>BP608M6H</t>
  </si>
  <si>
    <t>Подвесной потолок ARMSTRONG CERAMAGUARD FINE FISSURED 1200 x 600 x15 мм (в коробке 6 шт)</t>
  </si>
  <si>
    <t>NEWTONE RESIDENCE (100 RH)</t>
  </si>
  <si>
    <t>BP1201M4G</t>
  </si>
  <si>
    <t>Подвесной потолок ARMSTRONG NEWTONE RESIDENCE 600 x 600 x 6 мм (в коробке 16 шт)</t>
  </si>
  <si>
    <t>600x600x6</t>
  </si>
  <si>
    <t>Mineral - группа DESIGN</t>
  </si>
  <si>
    <t xml:space="preserve">GRAPHIS  </t>
  </si>
  <si>
    <t>BP9220M4G</t>
  </si>
  <si>
    <t>BP9221M4G</t>
  </si>
  <si>
    <t>BP9222M4G</t>
  </si>
  <si>
    <t>BP9223M4G</t>
  </si>
  <si>
    <t>BP9224M4G</t>
  </si>
  <si>
    <t>BP9900M4G</t>
  </si>
  <si>
    <t>BP9901M4G</t>
  </si>
  <si>
    <t xml:space="preserve">Colortone Neeva </t>
  </si>
  <si>
    <t>BP2696M4GBK**</t>
  </si>
  <si>
    <t>Подвесной потолок ARMSTRONG NEEVA Board 1200 x 600 x15 мм черный цвет Black (в коробке 20 шт)</t>
  </si>
  <si>
    <t>BP2696M4GNY**</t>
  </si>
  <si>
    <t xml:space="preserve">Подвесной потолок ARMSTRONG NEEVA Board 1200 x 600 x15 мм цвета Navy (в коробке 20 шт) </t>
  </si>
  <si>
    <t>BP2696M4GMT**</t>
  </si>
  <si>
    <t xml:space="preserve">Подвесной потолок ARMSTRONG NEEVA Board 1200 x 600 x15 мм цвета  Metal (в коробке 20 шт)  </t>
  </si>
  <si>
    <t>BP2696M4GCG**</t>
  </si>
  <si>
    <t xml:space="preserve">Подвесной потолок ARMSTRONG NEEVA Board 1200 x 600 x15 мм цвета  Cement (в коробке 20 шт) </t>
  </si>
  <si>
    <t>**  НЕПРОКРАШЕННЫЕ КРОМКИ</t>
  </si>
  <si>
    <t xml:space="preserve">DESIGN CANOPY </t>
  </si>
  <si>
    <t xml:space="preserve">OPTIMA CANOPY </t>
  </si>
  <si>
    <t>BPCS5440WHJ1</t>
  </si>
  <si>
    <t>1170x1170x30</t>
  </si>
  <si>
    <t>pcs / шт.</t>
  </si>
  <si>
    <t>BPCS5440WHJ2</t>
  </si>
  <si>
    <t>BPCS5441WHJ1</t>
  </si>
  <si>
    <t>1170x1040x30</t>
  </si>
  <si>
    <t>BPCS5441WHJ2</t>
  </si>
  <si>
    <t>BPCS5442WHJ1</t>
  </si>
  <si>
    <t>BPCS5442WHJ2</t>
  </si>
  <si>
    <t>BPCS5443WHJ1</t>
  </si>
  <si>
    <t>1170x30</t>
  </si>
  <si>
    <t>BPCS5443WHJ2</t>
  </si>
  <si>
    <t>BPCS5444WHJ1</t>
  </si>
  <si>
    <t xml:space="preserve">Интерьерный потолочный фрагмент OPTIMA CANOPY Hexagon (шестиугольник) 1170 x 1010 x 30 мм (в коробке 1 шт) </t>
  </si>
  <si>
    <t>1170x1010x30</t>
  </si>
  <si>
    <t>BPCS5444WHJ2</t>
  </si>
  <si>
    <t>BPCS5445WHJ1</t>
  </si>
  <si>
    <t xml:space="preserve">Интерьерный потолочный фрагмент OPTIMA CANOPY Trapezoid  (трапеция) 1170 x 860 x 30 мм (в коробке 1 шт)  </t>
  </si>
  <si>
    <t>1170x860x30</t>
  </si>
  <si>
    <t>BPCS5445WHJ2</t>
  </si>
  <si>
    <t xml:space="preserve">Интерьерный потолочный фрагмент OPTIMA CANOPY Trapezoid  (трапеция) 1170 x 860 x 30 мм (в коробке 2 шт)  </t>
  </si>
  <si>
    <t>BPCS5446WHJ1</t>
  </si>
  <si>
    <t>1170x1020x30</t>
  </si>
  <si>
    <t>BPCS5446WHJ2</t>
  </si>
  <si>
    <t>BPCS5447WHJ1</t>
  </si>
  <si>
    <t>BPCS5447WHJ2</t>
  </si>
  <si>
    <t>BPCS5448WHJ1</t>
  </si>
  <si>
    <t>1780x1170x30</t>
  </si>
  <si>
    <t>BPCS5448WHJ2</t>
  </si>
  <si>
    <t>BPCS5449WHJ1</t>
  </si>
  <si>
    <t>2390x1170x30</t>
  </si>
  <si>
    <t>BPCS5449WHJ2</t>
  </si>
  <si>
    <t>Optima Canopy аксессуары см. в закладке "accessories"</t>
  </si>
  <si>
    <t xml:space="preserve">OPTIMA CURVED CANOPY </t>
  </si>
  <si>
    <t>BPCS2810WHJ1</t>
  </si>
  <si>
    <t>Интерьерный потолочный фрагмент OPTIMA CURVED CANOPY Выгнутая или Вогнутая 1870 x 1181 x 30 мм (в коробке 1 шт)</t>
  </si>
  <si>
    <t>1870х1181х30</t>
  </si>
  <si>
    <t>psc. / шт.</t>
  </si>
  <si>
    <t>BPCS2810WHJ2</t>
  </si>
  <si>
    <t>Интерьерный потолочный фрагмент OPTIMA CURVED CANOPY Выгнутая или Вогнутая 1870 x 1181 x 30 мм (в коробке 2 шт)</t>
  </si>
  <si>
    <t xml:space="preserve">OPTIMA BAFFLES </t>
  </si>
  <si>
    <t>BPCS5133WHA</t>
  </si>
  <si>
    <t>Интерьерный потолочный фрагмент OPTIMA BAFFLES Прямоугольный 1200 x 400 x 40 мм (в коробке 2 шт)</t>
  </si>
  <si>
    <t>1200x400x40</t>
  </si>
  <si>
    <t>BPCS5134WHA</t>
  </si>
  <si>
    <t>Интерьерный потолочный фрагмент OPTIMA BAFFLES Прямоугольный 1800 x 400 x 40 мм (в коробке 2 шт)</t>
  </si>
  <si>
    <t>1800x400x40</t>
  </si>
  <si>
    <t>Аксессуар к подвесной системе ARMSTRONG Набор для установки - Содержит: 4 регулировочных зажима, 4 троса, 4 фиксирующих крючка</t>
  </si>
  <si>
    <t>-</t>
  </si>
  <si>
    <t>NA</t>
  </si>
  <si>
    <t>ctn. / уп.</t>
  </si>
  <si>
    <t xml:space="preserve">OPTIMA L CANOPY </t>
  </si>
  <si>
    <t>BPCS5045WHJ2</t>
  </si>
  <si>
    <t>Интерьерный потолочный фрагмент OPTIMA L CANOPY Rectangle 1200 x 600 x 40 мм (в коробке 2 шт)</t>
  </si>
  <si>
    <t xml:space="preserve">1200x600x40 </t>
  </si>
  <si>
    <t>BPCS4976WHJ2</t>
  </si>
  <si>
    <t>Интерьерный потолочный фрагмент OPTIMA L CANOPY Square white (Квадрат) 1200 x 1200 x 40 мм (в коробке 2 шт)</t>
  </si>
  <si>
    <t xml:space="preserve">1200x1200x40 </t>
  </si>
  <si>
    <t>BPCS4977WHJ2</t>
  </si>
  <si>
    <t xml:space="preserve">Интерьерный потолочный фрагмент OPTIMA L CANOPY Small rectangle white (Малый прямоугольник) 1800 x 900 x 40 мм (в коробке 2 шт) </t>
  </si>
  <si>
    <t>1800x900x40</t>
  </si>
  <si>
    <t>BPCS5046WHJ2</t>
  </si>
  <si>
    <t>Интерьерный потолочный фрагмент OPTIMA L CANOPY Rectangle 1200 x 1800 x 40 мм (в коробке 2 шт)</t>
  </si>
  <si>
    <t xml:space="preserve">1200x1800x40 </t>
  </si>
  <si>
    <t>BPCS4978WHJ2</t>
  </si>
  <si>
    <t xml:space="preserve">Интерьерный потолочный фрагмент OPTIMA L CANOPY Large rectangle white (Большой прямоугольник) 2400 x 1200 x 40  мм (в коробке 2 шт) </t>
  </si>
  <si>
    <t xml:space="preserve">2400x1200x40 </t>
  </si>
  <si>
    <t>BPCS5137WHJ2</t>
  </si>
  <si>
    <t xml:space="preserve">Интерьерный потолочный фрагмент OPTIMA L CANOPY Small Circle white (Маленький круг) D=800 x 40  мм (в коробке 2 шт) </t>
  </si>
  <si>
    <t>Ø800x40</t>
  </si>
  <si>
    <t>BPCS5138WHJ2</t>
  </si>
  <si>
    <t xml:space="preserve">Интерьерный потолочный фрагмент OPTIMA L CANOPY Circle white (Круг) D=1200 x 40  мм (в коробке 2 шт) </t>
  </si>
  <si>
    <t>Ø1200x40</t>
  </si>
  <si>
    <t>Optima L Canopy Аксессуары</t>
  </si>
  <si>
    <t>ctn. / кор.</t>
  </si>
  <si>
    <t xml:space="preserve">METAL CANOPY </t>
  </si>
  <si>
    <t xml:space="preserve">with a 25 kg/m3, 20mm thick pad </t>
  </si>
  <si>
    <t>Интерьерный потолочный фрагмент METAL CANOPY Flat (Плоская панель) 1180 x 1890 x 40 мм (в коробке 1 шт)</t>
  </si>
  <si>
    <t>1180x1890x40</t>
  </si>
  <si>
    <t>1181x1890x40</t>
  </si>
  <si>
    <t>Metal Canopy accessories</t>
  </si>
  <si>
    <t>BPCS600066</t>
  </si>
  <si>
    <t>Аксессуар к подвесной системе ARMSTRONG Комплект стандартный для подвешивания панели длиной 2000мм (в коробке 4 шт)</t>
  </si>
  <si>
    <t>Вкладыаются при заказе Canopy</t>
  </si>
  <si>
    <t>BPCS600068</t>
  </si>
  <si>
    <t>Аксессуар к подвесной системе ARMSTRONG Шайба плоская для панели</t>
  </si>
  <si>
    <t xml:space="preserve">EASY CANOPY  </t>
  </si>
  <si>
    <t>Интерьерный потолочный фрагмент EASY CANOPY (Квадратная панель) 1200 x 1200мм (в коробке 1 шт)</t>
  </si>
  <si>
    <t>1200x1200</t>
  </si>
  <si>
    <t>Интерьерный потолочный фрагмент EASY CANOPY (Прямоугольная панель) 1800 x 1200мм (в коробке 1 шт)</t>
  </si>
  <si>
    <t>1800x1200</t>
  </si>
  <si>
    <t xml:space="preserve">METAL BAFFLES </t>
  </si>
  <si>
    <t>BPCS5128M6A</t>
  </si>
  <si>
    <t>Интерьерный потолочный фрагмент METAL BAFFLES 1800 x 300 x 30 Rd1522 (в коробке 2 шт)</t>
  </si>
  <si>
    <t>1800x300x30</t>
  </si>
  <si>
    <t>BPM300375</t>
  </si>
  <si>
    <t>Аксессуар к подвесной системе ARMSTRONG Торцевая заглушка RAL9010 (в коробке 1 шт)</t>
  </si>
  <si>
    <t>29x299x8</t>
  </si>
  <si>
    <t>BPM300371BK</t>
  </si>
  <si>
    <t>Аксессуар к подвесной системе ARMSTRONG Соединитель для Baffles RAL9005 в коробке 1 шт)</t>
  </si>
  <si>
    <t>28x292x30</t>
  </si>
  <si>
    <t>Описание</t>
  </si>
  <si>
    <t>Plain</t>
  </si>
  <si>
    <t>lm</t>
  </si>
  <si>
    <t xml:space="preserve"> -</t>
  </si>
  <si>
    <t>АУКСТИЧЕСКИЕ КОРРЕКТОРЫ</t>
  </si>
  <si>
    <t xml:space="preserve">Минимальный объем для заказа продуктов с покрытием Bioguard - 100m² </t>
  </si>
  <si>
    <t>Цифра обозначения</t>
  </si>
  <si>
    <t>Описание акустического корректора</t>
  </si>
  <si>
    <t xml:space="preserve">Colours - Antimicrobial Paint </t>
  </si>
  <si>
    <t>Colour Suffix</t>
  </si>
  <si>
    <t>no pad  (без корректора)</t>
  </si>
  <si>
    <t>Global White Antimicrobial - 20% Gloss</t>
  </si>
  <si>
    <t>WB</t>
  </si>
  <si>
    <t>black acoustic fleece  (черный акустический флис)</t>
  </si>
  <si>
    <t>RAL9010 Antimicrobial - 20% Gloss</t>
  </si>
  <si>
    <t>AB</t>
  </si>
  <si>
    <t>100 kg/m3, 8mm thick pad  (акустическая подушка,100 кг/м3, 8 мм)</t>
  </si>
  <si>
    <t>Global White Antimicrobial painted back &amp; front - 20% Gloss</t>
  </si>
  <si>
    <t>GB</t>
  </si>
  <si>
    <t>Premium B15 acoustic infill  (Акустический вкладыш В15)</t>
  </si>
  <si>
    <t>RAL9010 Antimicrobial painted back &amp; front - 20% Gloss.</t>
  </si>
  <si>
    <t>RB</t>
  </si>
  <si>
    <t xml:space="preserve">СТАНДАРТНАЯ ПЕРФОРАЦИЯ Stafford / Rankweil </t>
  </si>
  <si>
    <t>ВАРИАНТА ЦВЕТА ДЛЯ ГРУППЫ ДИЗАЙН</t>
  </si>
  <si>
    <t>Все цвета делаются по специальному заказу</t>
  </si>
  <si>
    <t>Perforated Rg 2516</t>
  </si>
  <si>
    <t>Colours</t>
  </si>
  <si>
    <t>Microperforated Rd 1522</t>
  </si>
  <si>
    <t>Cream</t>
  </si>
  <si>
    <t>CR</t>
  </si>
  <si>
    <t>Extra microperforated Rg 0701</t>
  </si>
  <si>
    <t>Grey White</t>
  </si>
  <si>
    <t>GH</t>
  </si>
  <si>
    <t>Silver Grey</t>
  </si>
  <si>
    <t>SG</t>
  </si>
  <si>
    <t>ВОЗМОЖНЫЕ ЦВЕТА</t>
  </si>
  <si>
    <t>Traffic White</t>
  </si>
  <si>
    <t>TW</t>
  </si>
  <si>
    <t xml:space="preserve">Стандартный цвет для металлических плит  RAL9010. </t>
  </si>
  <si>
    <t xml:space="preserve">Gunmetal grey </t>
  </si>
  <si>
    <t>MY</t>
  </si>
  <si>
    <t>Изготовление плит в других цветах -  по запросу</t>
  </si>
  <si>
    <t>Global White painted back &amp; front</t>
  </si>
  <si>
    <t>BD</t>
  </si>
  <si>
    <t>Global White (WG - 20% gloss) - полустандартный цвет</t>
  </si>
  <si>
    <t>RAL9010 painted back &amp; front</t>
  </si>
  <si>
    <t>BF</t>
  </si>
  <si>
    <t>RAL9006 painted back &amp; front</t>
  </si>
  <si>
    <t>BO</t>
  </si>
  <si>
    <t>Внимание!</t>
  </si>
  <si>
    <t>RAL9007 painted back &amp; front</t>
  </si>
  <si>
    <t>BY</t>
  </si>
  <si>
    <t>на аналогичные наименования в цвете RAL 9010</t>
  </si>
  <si>
    <t>Black</t>
  </si>
  <si>
    <t>BK</t>
  </si>
  <si>
    <t xml:space="preserve">Unpainted </t>
  </si>
  <si>
    <t>XX</t>
  </si>
  <si>
    <t>BP2056M6C1</t>
  </si>
  <si>
    <t>Подвесной потолок ARMSTRONG из металла Q-Clip F с фаской Plain 600 x 600 x 33 мм (в коробке 14 шт)</t>
  </si>
  <si>
    <t>600x600x33</t>
  </si>
  <si>
    <t>BP2058M6C1</t>
  </si>
  <si>
    <t>Подвесной потолок ARMSTRONG из металла Q-Clip F с фаской Plain 600 x 300 x 33 мм (в коробке 14 шт)</t>
  </si>
  <si>
    <t>600x300x33</t>
  </si>
  <si>
    <t>BP2067M6C1</t>
  </si>
  <si>
    <t>Подвесной потолок ARMSTRONG из металла Q-Clip F с фаской Перфорация Rg 2516 600 x 600 x 33 мм (в коробке 14 шт)</t>
  </si>
  <si>
    <t>BP2067M6D2</t>
  </si>
  <si>
    <t>Подвесной потолок ARMSTRONG из металла Q-Clip F с фаской Перфорация Rg 2516 с флисом 600 x 600 x 33 мм (в коробке 14 шт)</t>
  </si>
  <si>
    <t>BP2068M6C1</t>
  </si>
  <si>
    <t>Подвесной потолок ARMSTRONG из металла Q-Clip F с фаской Перфорация Rg 2516 600 x 300 x 33 мм (в коробке 14 шт)</t>
  </si>
  <si>
    <t>BP2068M6D2</t>
  </si>
  <si>
    <t>Подвесной потолок ARMSTRONG из металла Q-Clip F с фаской Перфорация Rg 2516 с флисом 600 x 300 x 33 мм (в коробке 14 шт)</t>
  </si>
  <si>
    <t>BP2076M6C1</t>
  </si>
  <si>
    <t>Подвесной потолок ARMSTRONG из металла Q-Clip F с фаской Перфорация Rd 1522 600 x 600 x 33 мм (в коробке 14 шт)</t>
  </si>
  <si>
    <t>BP2076M6D2</t>
  </si>
  <si>
    <t>Подвесной потолок ARMSTRONG из металла Q-Clip F с фаской Перфорация Rd 1522 с флисом 600 x 600 x 33 мм (в коробке 14 шт)</t>
  </si>
  <si>
    <t>BP2077M6C1</t>
  </si>
  <si>
    <t>Подвесной потолок ARMSTRONG из металла Q-Clip F с фаской Перфорация Rd 1522 600 x 300 x 33 мм (в коробке 14 шт)</t>
  </si>
  <si>
    <t>BP2077M6D2</t>
  </si>
  <si>
    <t>Подвесной потолок ARMSTRONG из металла Q-Clip F с фаской Перфорация Rd 1522 с флисом 600 x 300 x 33 мм (в коробке 14 шт)</t>
  </si>
  <si>
    <t>BP2083M6D2</t>
  </si>
  <si>
    <t>Подвесной потолок ARMSTRONG из металла Q-Clip F с фаской Перфорация Rg 0701 с флисом 600 x 600 x 33 мм (в коробке 14 шт)</t>
  </si>
  <si>
    <t>BP2085M6D2</t>
  </si>
  <si>
    <t>Подвесной потолок ARMSTRONG из металла Q-Clip F с фаской Перфорация Rg 0701 с флисом 600 x 300 x 33 мм (в коробке 14 шт)</t>
  </si>
  <si>
    <t>Панели Q-Clip F с фаской (кроме размера 300x600 мм) могут быть использованы с функцией откидывания "ОКНО" при заказе дополнительной клипсы BPM311027.</t>
  </si>
  <si>
    <t>BP2061M6C1</t>
  </si>
  <si>
    <t>Подвесной потолок ARMSTRONG из металла R-Clip F с фаской Plain 1200 x 300 x 33 мм (в коробке 12 шт)</t>
  </si>
  <si>
    <t>300x1200x33</t>
  </si>
  <si>
    <t>BP2062M6C1</t>
  </si>
  <si>
    <t>Подвесной потолок ARMSTRONG из металла R-Clip F с фаской Plain 1200 x 600 x 33 мм (в коробке 8 шт)</t>
  </si>
  <si>
    <t>600x1200x33</t>
  </si>
  <si>
    <t>BP2063M6C1</t>
  </si>
  <si>
    <t>Подвесной потолок ARMSTRONG из металла R-Clip F с фаской Plain 1800 x 400 x 33 мм (в коробке 8 шт)</t>
  </si>
  <si>
    <t>1800x400x33</t>
  </si>
  <si>
    <t>BP2070M6C1</t>
  </si>
  <si>
    <t>Подвесной потолок ARMSTRONG из металла  R-Clip F с фаской Перфорация Rg 2516 1200 x 300 x 33 мм (в коробке 12 шт)</t>
  </si>
  <si>
    <t>BP2070M6D2</t>
  </si>
  <si>
    <t>Подвесной потолок ARMSTRONG из металла  R-Clip F с фаской Перфорация Rg 2516 с флисом 1200 x 300 x 33 мм (в коробке 12 шт)</t>
  </si>
  <si>
    <t>BP2071M6C1</t>
  </si>
  <si>
    <t>Подвесной потолок ARMSTRONG из металла  R-Clip F с фаской Перфорация Rg 2516 1200 x 600 x 33 мм (в коробке 8 шт)</t>
  </si>
  <si>
    <t>BP2071M6D2</t>
  </si>
  <si>
    <t>Подвесной потолок ARMSTRONG из металла  R-Clip F с фаской Перфорация Rg 2516 с флисом 1200 x 600 x 33 мм (в коробке 8 шт)</t>
  </si>
  <si>
    <t>BP2079M6C1</t>
  </si>
  <si>
    <t>Подвесной потолок ARMSTRONG из металла  R-Clip F с фаской Перфорация Rd 1522 1200 x 300 x 33 мм (в коробке 12 шт)</t>
  </si>
  <si>
    <t>BP2079M6D2</t>
  </si>
  <si>
    <t>Подвесной потолок ARMSTRONG из металла  R-Clip F с фаской Перфорация Rd 1522 с флисом 1200 x 300 x 33 мм (в коробке 12 шт)</t>
  </si>
  <si>
    <t>BP2080M6C1</t>
  </si>
  <si>
    <t>Подвесной потолок ARMSTRONG из металла  R-Clip F с фаской Перфорация Rd 1522 1200 x 600 x 33 мм (в коробке 8 шт)</t>
  </si>
  <si>
    <t>BP2080M6D2</t>
  </si>
  <si>
    <t>Подвесной потолок ARMSTRONG из металла  R-Clip F с фаской Перфорация Rd 1522 с флисом 1200 x 600 x 33 мм (в коробке 8 шт)</t>
  </si>
  <si>
    <t>BP2081M6C1</t>
  </si>
  <si>
    <t>Подвесной потолок ARMSTRONG из металла  R-Clip F с фаской Перфорация Rd 1522 1800 x 400 x 33 мм (в коробке 8 шт)</t>
  </si>
  <si>
    <t>BP2081M6D2</t>
  </si>
  <si>
    <t>Подвесной потолок ARMSTRONG из металла  R-Clip F с фаской Перфорация Rd 1522 с флисом 1800 x 400 x 33 мм (в коробке 8 шт)</t>
  </si>
  <si>
    <t>BP2089M6D2</t>
  </si>
  <si>
    <t>Подвесной потолок ARMSTRONG из металла  R-Clip F с фаской Перфорация Rg 0701 с флисом 1200 x 300 x 33 мм (в коробке 12 шт)</t>
  </si>
  <si>
    <t>BP2087M6D2</t>
  </si>
  <si>
    <t>Подвесной потолок ARMSTRONG из металла  R-Clip F с фаской Перфорация Rg 0701 с флисом 1200 x 600 x 33 мм (в коробке 8 шт)</t>
  </si>
  <si>
    <t>BP2090M6D2</t>
  </si>
  <si>
    <t>Подвесной потолок ARMSTRONG из металла  R-Clip F с фаской Перфорация Rg 0701 с флисом 1800 x 400 x 33 мм (в коробке 8 шт)</t>
  </si>
  <si>
    <t xml:space="preserve">Панели R-Clip F с фаской могут быть использованы с функцией откидывания "ОКНО" при заказе дополнительной клипсы BPM311027 </t>
  </si>
  <si>
    <t>400x1500x40</t>
  </si>
  <si>
    <t>400x2000x40</t>
  </si>
  <si>
    <t>400x2500x40</t>
  </si>
  <si>
    <t>Подвесной потолок ARMSTRONG из металла R-Clip без фаски Перфорация Rg 2516 2000 x 400 x 40 мм (в коробке 6 шт)</t>
  </si>
  <si>
    <t>Подвесной потолок ARMSTRONG из металла R-Clip без фаски Rg 2516 с флисом 2000 x 400 x 40 мм (в коробке 6 шт)</t>
  </si>
  <si>
    <t>Подвесной потолок ARMSTRONG из металла R-Clip без фаски Перфорация Rg 2516 2500 x 400 x 40 мм (в коробке 4 шт)</t>
  </si>
  <si>
    <t>Подвесной потолок ARMSTRONG из металла R-Clip без фаски Перфорация Rg 2516 с флисом 2500 x 400 x 40 мм (в коробке 4 шт)</t>
  </si>
  <si>
    <t>Подвесной потолок ARMSTRONG из металла R-Clip без фаски Перфорация Rd 1522 с флисом 1500 x 400 x 40 мм (в коробке 8 шт)</t>
  </si>
  <si>
    <t>Подвесной потолок ARMSTRONG из металла R-Clip без фаски Перфорация Rd 1522 с флисом 2000 x 400 x 40 мм (в коробке 6 шт)</t>
  </si>
  <si>
    <t>Подвесной потолок ARMSTRONG из металла R-Clip без фаски Перфорация Rd 1522 2500 x 400 x 40 мм (в коробке 4 шт)</t>
  </si>
  <si>
    <t>Подвесной потолок ARMSTRONG из металла R-Clip без фаски Перфорация Rd 1522 с флисом 2500 x 400 x 40 мм (в коробке 4 шт)</t>
  </si>
  <si>
    <t>Подвесной потолок ARMSTRONG из металла R-Clip без фаски Перфорация Rg 0701 с флисом 1500 x 400 x 40 мм (в коробке 8 шт)</t>
  </si>
  <si>
    <t>Подвесной потолок ARMSTRONG из металла R-Clip без фаски Перфорация Rg 0701 с флисом 2000 x 400 x 40 мм (в коробке 6 шт)</t>
  </si>
  <si>
    <t>Подвесной потолок ARMSTRONG из металла R-Clip без фаски Перфорация Rg 0701 с флисом 2500 x 400 x 40 мм (в коробке 4 шт)</t>
  </si>
  <si>
    <t xml:space="preserve">Панели R-Clip могут быть использованы с функцией откидывания "ОКНО" при заказе дополнительной клипсы BPM311027 </t>
  </si>
  <si>
    <t>LAY-IN range</t>
  </si>
  <si>
    <t>Axal Vector</t>
  </si>
  <si>
    <t>BP2578M6G1</t>
  </si>
  <si>
    <t>Подвесной потолок ARMSTRONG из металла Axal Plain 600 x 300 x 24 мм (в коробке 20 шт)</t>
  </si>
  <si>
    <t>600x300x24</t>
  </si>
  <si>
    <t>BP9418M6G1</t>
  </si>
  <si>
    <t>Подвесной потолок ARMSTRONG из металла Axal Plain 600 x 600 x 24 мм (в коробке 10 шт)</t>
  </si>
  <si>
    <t>600x600x24</t>
  </si>
  <si>
    <t>BP2579M6G1</t>
  </si>
  <si>
    <t>Подвесной потолок ARMSTRONG из металла Axal Перфорация Rg 2516 600 x 300 x 24 мм (в коробке 20 шт)</t>
  </si>
  <si>
    <t>BP2579M6H2</t>
  </si>
  <si>
    <t>Подвесной потолок ARMSTRONG из металла Axal Перфорация Rg 2516 с флисом 600 x 300 x 24 мм (в коробке 20 шт)</t>
  </si>
  <si>
    <t>BP2579M6G5</t>
  </si>
  <si>
    <t>Подвесной потолок ARMSTRONG из металла Axal Перфорация Rg 2516 с В15 600 x 300 x 24 мм (в коробке 20 шт)</t>
  </si>
  <si>
    <t>BP9419M6G1</t>
  </si>
  <si>
    <t>Подвесной потолок ARMSTRONG из металла Axal Перфорация Rg 2516 600 x 600 x 24 мм (в коробке 10 шт)</t>
  </si>
  <si>
    <t>BP9419M6H2</t>
  </si>
  <si>
    <t>Подвесной потолок ARMSTRONG из металла Axal Перфорация Rg 2516 с флисом 600 x 600 x 24 мм (в коробке 10 шт)</t>
  </si>
  <si>
    <t>BP9419M6G4</t>
  </si>
  <si>
    <t>Подвесной потолок ARMSTRONG из металла Axal Перфорация Rg 2516 с тонкой подушкой 600 x 600 x 24 мм (в коробке 10 шт)</t>
  </si>
  <si>
    <t>BP9419M6G5</t>
  </si>
  <si>
    <t>Подвесной потолок ARMSTRONG из металла Axal Перфорация Rg 2516 с В15 600 x 600 x 24 мм (в коробке 10 шт)</t>
  </si>
  <si>
    <t>BP2580M6H1</t>
  </si>
  <si>
    <t>Подвесной потолок ARMSTRONG из металла Axal Перфорация Rd 1522 600 x 300 x 24 мм (в коробке 20 шт)</t>
  </si>
  <si>
    <t>BP2580M6I2</t>
  </si>
  <si>
    <t>Подвесной потолок ARMSTRONG из металла Axal Перфорация Rd 1522 с флисом 600 x 300 x 24 мм (в коробке 20 шт)</t>
  </si>
  <si>
    <t>BP2580M6H5</t>
  </si>
  <si>
    <t>Подвесной потолок ARMSTRONG из металла Axal Перфорация Rd 1522 с В15 600 x 300 x 24 мм (в коробке 20 шт)</t>
  </si>
  <si>
    <t>BP9420M6H1</t>
  </si>
  <si>
    <t>Подвесной потолок ARMSTRONG из металла Axal Перфорация Rd 1522 600 x 600 x 24 мм (в коробке 10 шт)</t>
  </si>
  <si>
    <t>BP9420M6I2</t>
  </si>
  <si>
    <t>Подвесной потолок ARMSTRONG из металла Axal Перфорация Rd 1522 с флисом 600 x 600 x 24 мм (в коробке 10 шт)</t>
  </si>
  <si>
    <t>BP9420M6H4</t>
  </si>
  <si>
    <t>Подвесной потолок ARMSTRONG из металла Axal Перфорация Rd 1522 с тонкой подушкой 600 x 600 x 24 мм (в коробке 10 шт)</t>
  </si>
  <si>
    <t>BP9420M6H5</t>
  </si>
  <si>
    <t>Подвесной потолок ARMSTRONG из металла Axal Перфорация Rd 1522 с В15 600 x 600 x 24 мм (в коробке 10 шт)</t>
  </si>
  <si>
    <t>BP2581M6H2</t>
  </si>
  <si>
    <t>Подвесной потолок ARMSTRONG из металла Axal Перфорация Rg 0701 с флисом 600 x 300 x 24 мм (в коробке 20 шт)</t>
  </si>
  <si>
    <t>BP2581M6G5</t>
  </si>
  <si>
    <t>Подвесной потолок ARMSTRONG из металла Axal Перфорация Rg 0701 с В15 600 x 300 x 24 мм (в коробке 20 шт)</t>
  </si>
  <si>
    <t>BP2118M6H2</t>
  </si>
  <si>
    <t>Подвесной потолок ARMSTRONG из металла Axal Перфорация Rg 0701 с флисом 600 x 600 x 24 мм (в коробке 10 шт)</t>
  </si>
  <si>
    <t>BP2118M6G5</t>
  </si>
  <si>
    <t>Подвесной потолок ARMSTRONG из металла Axal Перфорация Rg 0701 с В15 600 x 600 x 24 мм (в коробке 10 шт)</t>
  </si>
  <si>
    <t>Board</t>
  </si>
  <si>
    <t>BP9334M6G1</t>
  </si>
  <si>
    <t>Подвесной потолок ARMSTRONG из металла Board Plain 600 x 600 x 15 мм (в коробке 18 шт)</t>
  </si>
  <si>
    <t>BP2123M6G1</t>
  </si>
  <si>
    <t>Подвесной потолок ARMSTRONG из металла Board Plain 1200 x 600 x 15 (в коробке 12 шт)</t>
  </si>
  <si>
    <t>BP9335M6G1</t>
  </si>
  <si>
    <t>Подвесной потолок ARMSTRONG из металла Board Перфорация Rg 2516 600 x 600 x 15 (в коробке 18 шт)</t>
  </si>
  <si>
    <t>BP9335M6H2</t>
  </si>
  <si>
    <t>Подвесной потолок ARMSTRONG из металла Board Перфорация Rg 2516 с флисом 600 x 600 x 15 (в коробке 18 шт)</t>
  </si>
  <si>
    <t>BP9335M6G5</t>
  </si>
  <si>
    <t>Подвесной потолок ARMSTRONG из металла Board Перфорация Rg 2516 с В15  600 x 600 x 15 (в коробке 10 шт)</t>
  </si>
  <si>
    <t>BP2125M6G1</t>
  </si>
  <si>
    <t>Подвесной потолок ARMSTRONG из металла Board Перфорация Rg 2516 1200 x 600 x 15 (в коробке 12 шт)</t>
  </si>
  <si>
    <t>BP2125M6H2</t>
  </si>
  <si>
    <t>Подвесной потолок ARMSTRONG из металла Board Перфорация Rg 2516 с флисом 1200 x 600 x 15 (в коробке 12 шт)</t>
  </si>
  <si>
    <t>BP9427M6H1</t>
  </si>
  <si>
    <t>Подвесной потолок ARMSTRONG из металла Board Перфорация Rd 1522 600 x 600 x 15 (в коробке 18 шт)</t>
  </si>
  <si>
    <t>BP9427M6I2</t>
  </si>
  <si>
    <t>Подвесной потолок ARMSTRONG из металла Board Перфорация Rd 1522 с флисом 600 x 600 x 15 (в коробке 18 шт)</t>
  </si>
  <si>
    <t>BP9427M6H5</t>
  </si>
  <si>
    <t>Подвесной потолок ARMSTRONG из металла Board Перфорация Rd 1522 с B15 600 x 600 x 15 (в коробке 10 шт)</t>
  </si>
  <si>
    <t>BP2132M6H1</t>
  </si>
  <si>
    <t>Подвесной потолок ARMSTRONG из металла Board Перфорация Rd 1522 1200 x 600 x 15 (в коробке 12 шт)</t>
  </si>
  <si>
    <t>BP2132M6I2</t>
  </si>
  <si>
    <t>Подвесной потолок ARMSTRONG из металла Board Перфорация Rd 1522 с флисом 1200 x 600 x 15 (в коробке 12 шт)</t>
  </si>
  <si>
    <t>BP2771M6H2</t>
  </si>
  <si>
    <t>Подвесной потолок ARMSTRONG из металла Board Перфорация Rg 0701 с флисом 600 x 600 x 15 (в коробке 18 шт)</t>
  </si>
  <si>
    <t>6.48</t>
  </si>
  <si>
    <t>BP2771M6G5</t>
  </si>
  <si>
    <t>Подвесной потолок ARMSTRONG из металла Board Перфорация Rg 0701 с B15 600 x 600 x 15 (в коробке 10 шт)</t>
  </si>
  <si>
    <t>3.6</t>
  </si>
  <si>
    <t>BP2772M6H2</t>
  </si>
  <si>
    <t>Подвесной потолок ARMSTRONG из металла Board Перфорация Rg 0701 с флисом 1200 x 600 x 15 (в коробке 12 шт)</t>
  </si>
  <si>
    <t>8.64</t>
  </si>
  <si>
    <t>BP2772M6G5</t>
  </si>
  <si>
    <t>Подвесной потолок ARMSTRONG из металла Board Перфорация Rg 0701 с B15 1200 x 600 x 15 (в коробке 8 шт)</t>
  </si>
  <si>
    <t>5.76</t>
  </si>
  <si>
    <t>Tegular 2</t>
  </si>
  <si>
    <t>Tegular 2 (square edged) крепится ТОЛЬКО на Trulok Prelude TLX 24mm</t>
  </si>
  <si>
    <t>BP9442M6G1</t>
  </si>
  <si>
    <t>Подвесной потолок ARMSTRONG из металла Tegular 2 Plain 600 x 600 x 15 мм (в коробке 16 шт)</t>
  </si>
  <si>
    <t>BP9443M6G1</t>
  </si>
  <si>
    <t xml:space="preserve">Подвесной потолок ARMSTRONG из металла Tegular 2 Перфорация Rg 2516 600 x 600 x 15 мм (в коробке 16 шт) </t>
  </si>
  <si>
    <t>BP9443M6H2</t>
  </si>
  <si>
    <t xml:space="preserve">Подвесной потолок ARMSTRONG из металла Tegular 2 Перфорация Rg 2516 с флисом 600 x 600 x 15 мм (в коробке 16 шт) </t>
  </si>
  <si>
    <t>BP9443M6G5</t>
  </si>
  <si>
    <t xml:space="preserve">Подвесной потолок ARMSTRONG из металла Tegular 2 Перфорация Rg 2516 с B15 600 x 600 x 15 мм (в коробке 10 шт) </t>
  </si>
  <si>
    <t>BP9444M6H1</t>
  </si>
  <si>
    <t xml:space="preserve">Подвесной потолок ARMSTRONG из металла Tegular 2 Перфорация  Rd 1522 600 x 600 x 15 мм (в коробке 16 шт) </t>
  </si>
  <si>
    <t>BP9444M6I2</t>
  </si>
  <si>
    <t xml:space="preserve">Подвесной потолок ARMSTRONG из металла Tegular 2 Перфорация  Rd 1522 с флисом 600 x 600 x 15 мм (в коробке 16 шт) </t>
  </si>
  <si>
    <t>BP9444M6H5</t>
  </si>
  <si>
    <t xml:space="preserve">Подвесной потолок ARMSTRONG из металла Tegular 2 Перфорация  Rd 1522 с B15 600 x 600 x 15 мм (в коробке 10 шт) </t>
  </si>
  <si>
    <t>BP2786M6H2</t>
  </si>
  <si>
    <t xml:space="preserve">Подвесной потолок ARMSTRONG из металла Tegular 2 Перфорация  Rg 0701 с флисом 600 x 600 x 15 мм (в коробке 16 шт) </t>
  </si>
  <si>
    <t>BP2786M6G5</t>
  </si>
  <si>
    <t xml:space="preserve">Подвесной потолок ARMSTRONG из металла Tegular 2 Перфорация  Rg 0701 с В15 600 x 600 x 15 мм (в коробке 10 шт) </t>
  </si>
  <si>
    <t>BP2168M6C1</t>
  </si>
  <si>
    <t>Подвесной потолок ARMSTRONG из металла Tegular 2 Plain 600 x 600 x 15 мм (в коробке 18 шт)</t>
  </si>
  <si>
    <t>Tegular 8</t>
  </si>
  <si>
    <t>BP9683M6G1</t>
  </si>
  <si>
    <t xml:space="preserve">Подвесной потолок ARMSTRONG из металла Tegular 8 Plain 600 x 600 x 8 (в коробке 16 шт) </t>
  </si>
  <si>
    <t>600x600x8</t>
  </si>
  <si>
    <t>BP3726M6G1</t>
  </si>
  <si>
    <t xml:space="preserve">Подвесной потолок ARMSTRONG из металла Tegular 8 Plain 1200 x 300 x 8 (в коробке 16 шт) </t>
  </si>
  <si>
    <t>1200x300x8</t>
  </si>
  <si>
    <t>BP3727M6G1</t>
  </si>
  <si>
    <t xml:space="preserve">Подвесной потолок ARMSTRONG из металла Tegular 8 Plain 1200 x 600 x 8 (в коробке 10 шт) </t>
  </si>
  <si>
    <t>1200x600x8</t>
  </si>
  <si>
    <t>BP9684M6G1</t>
  </si>
  <si>
    <t xml:space="preserve">Подвесной потолок ARMSTRONG из металла Tegular 8 Перфорация Rg 2516 600 x 600 x 8 (в коробке 16 шт)  </t>
  </si>
  <si>
    <t>BP9684M6H2</t>
  </si>
  <si>
    <t xml:space="preserve">Подвесной потолок ARMSTRONG из металла Tegular 8 Перфорация Rg 2516 с флисом 600 x 600 x 8 (в коробке 16 шт)  </t>
  </si>
  <si>
    <t>BP9684M6G5</t>
  </si>
  <si>
    <t xml:space="preserve">Подвесной потолок ARMSTRONG из металла Tegular 8 Перфорация Rg 2516 с В15 600 x 600 x 8 (в коробке 10 шт)  </t>
  </si>
  <si>
    <t>BP3728M6G1</t>
  </si>
  <si>
    <t xml:space="preserve">Подвесной потолок ARMSTRONG из металла Tegular 8 Перфорация Rg 2516 1200 x 300 x 8 (в коробке 16 шт)  </t>
  </si>
  <si>
    <t>BP3728M6H2</t>
  </si>
  <si>
    <t xml:space="preserve">Подвесной потолок ARMSTRONG из металла Tegular 8 Перфорация Rg 2516 с флисом 1200 x 300 x 8 (в коробке 16 шт)  </t>
  </si>
  <si>
    <t>BP3728M6G5</t>
  </si>
  <si>
    <t xml:space="preserve">Подвесной потолок ARMSTRONG из металла Tegular 8 Перфорация Rg 2516 с В15 1200 x 300 x 8 (в коробке 10 шт)  </t>
  </si>
  <si>
    <t>BP3729M6G1</t>
  </si>
  <si>
    <t xml:space="preserve">Подвесной потолок ARMSTRONG из металла Tegular 8 Перфорация Rg 2516 1200 x 600 x 8 (в коробке 10 шт)  </t>
  </si>
  <si>
    <t>BP3729M6H2</t>
  </si>
  <si>
    <t xml:space="preserve">Подвесной потолок ARMSTRONG из металла Tegular 8 Перфорация Rg 2516 с флисом 1200 x 600 x 8 (в коробке 10 шт)  </t>
  </si>
  <si>
    <t>BP3729M6G5</t>
  </si>
  <si>
    <t xml:space="preserve">Подвесной потолок ARMSTRONG из металла Tegular 8 Перфорация Rg 2516 с В15 1200 x 600 x 8 (в коробке 10 шт)  </t>
  </si>
  <si>
    <t>BP9685M6H1</t>
  </si>
  <si>
    <t xml:space="preserve">Подвесной потолок ARMSTRONG из металла Tegular 8 Перфорация Rd 1522 600 x 600 x 8 (в коробке 16 шт) </t>
  </si>
  <si>
    <t>BP9685M6I2</t>
  </si>
  <si>
    <t xml:space="preserve">Подвесной потолок ARMSTRONG из металла Tegular 8 Перфорация Rd 1522 с флисом 600 x 600 x 8 (в коробке 16 шт) </t>
  </si>
  <si>
    <t>BP9685M6H5</t>
  </si>
  <si>
    <t xml:space="preserve">Подвесной потолок ARMSTRONG из металла Tegular 8 Перфорация Rd 1522 с В15 600 x 600 x 8 (в коробке 10 шт) </t>
  </si>
  <si>
    <t>BP3730M6H1</t>
  </si>
  <si>
    <t xml:space="preserve">Подвесной потолок ARMSTRONG из металла Tegular 8 Перфорация Rd 1522 1200 x 300 x 8 (в коробке 16 шт) </t>
  </si>
  <si>
    <t>BP3730M6I2</t>
  </si>
  <si>
    <t xml:space="preserve">Подвесной потолок ARMSTRONG из металла Tegular 8 Перфорация Rd 1522 с флисом 1200 x 300 x 8 (в коробке 16 шт) </t>
  </si>
  <si>
    <t>BP3730M6H5</t>
  </si>
  <si>
    <t xml:space="preserve">Подвесной потолок ARMSTRONG из металла Tegular 8 Перфорация Rd 1522  с В15 1200 x 300 x 8 (в коробке 10 шт) </t>
  </si>
  <si>
    <t>BP3731M6H1</t>
  </si>
  <si>
    <t xml:space="preserve">Подвесной потолок ARMSTRONG из металла Tegular 8 Перфорация Rd 1522 1200 x 600 x 8 (в коробке 10 шт) </t>
  </si>
  <si>
    <t>BP3731M6I2</t>
  </si>
  <si>
    <t xml:space="preserve">Подвесной потолок ARMSTRONG из металла Tegular 8 Перфорация Rd 1522 с флисом  1200 x 600 x 8 (в коробке 10 шт) </t>
  </si>
  <si>
    <t>BP3731M6H5</t>
  </si>
  <si>
    <t xml:space="preserve">Подвесной потолок ARMSTRONG из металла Tegular 8 Перфорация Rd 1522 с В15 1200 x 600 x 8 (в коробке 10 шт) </t>
  </si>
  <si>
    <t>BP2783M6H2</t>
  </si>
  <si>
    <t xml:space="preserve">Подвесной потолок ARMSTRONG из металла Tegular 8 Перфорация Rg 0701 с флисом 600 x 600 x 8 (в коробке 16 шт)  </t>
  </si>
  <si>
    <t>BP2783M6G5</t>
  </si>
  <si>
    <t xml:space="preserve">Подвесной потолок ARMSTRONG из металла Tegular 8 Перфорация Rg 0701 с В15 600 x 600 x 8 (в коробке 10 шт)  </t>
  </si>
  <si>
    <t>BP3732M6H2</t>
  </si>
  <si>
    <t xml:space="preserve">Подвесной потолок ARMSTRONG из металла Tegular 8 Перфорация Rg 0701 с флисом 1200 x 300 x 8 (в коробке 16 шт)  </t>
  </si>
  <si>
    <t>BP3732M6G5</t>
  </si>
  <si>
    <t xml:space="preserve">Подвесной потолок ARMSTRONG из металла Tegular 8 Перфорация Rg 0701 с В15 1200 x 300 x 8 (в коробке 16 шт)  </t>
  </si>
  <si>
    <t>BP3733M6H2</t>
  </si>
  <si>
    <t xml:space="preserve">Подвесной потолок ARMSTRONG из металла Tegular 8 Перфорация Rg 0701 с флисом 1200 x 600 x 8 (в коробке 10 шт)  </t>
  </si>
  <si>
    <t>BP3733M6G5</t>
  </si>
  <si>
    <t xml:space="preserve">Подвесной потолок ARMSTRONG из металла Tegular 8 Перфорация Rg 0701 с В15 1200 x 600 x 8 (в коробке 10 шт)  </t>
  </si>
  <si>
    <t>Tegular 11 F</t>
  </si>
  <si>
    <t>BP2147M6C1</t>
  </si>
  <si>
    <t xml:space="preserve">Подвесной потолок ARMSTRONG из металла Tegular 11 F Plain 600 x 600 x 11 (в коробке 18 шт)  </t>
  </si>
  <si>
    <t>600x600x11</t>
  </si>
  <si>
    <t>BP2149M6C1</t>
  </si>
  <si>
    <t xml:space="preserve">Подвесной потолок ARMSTRONG из металла Tegular 11 F Перфорация Rg 2516 600 x 600 x 11 (в коробке 18 шт) </t>
  </si>
  <si>
    <t>BP2149M6D2</t>
  </si>
  <si>
    <t xml:space="preserve">Подвесной потолок ARMSTRONG из металла Tegular 11 F Перфорация Rg 2516 с флисом 600 x 600 x 11 (в коробке 18 шт) </t>
  </si>
  <si>
    <t>BP2150M6C1</t>
  </si>
  <si>
    <t xml:space="preserve">Подвесной потолок ARMSTRONG из металла Tegular 11 F Перфорация Rd 1522 600 x 600 x 11 (в коробке 18 шт)  </t>
  </si>
  <si>
    <t>BP2150M6D2</t>
  </si>
  <si>
    <t xml:space="preserve">Подвесной потолок ARMSTRONG из металла Tegular 11 F Перфорация Rd 1522 с флисом 600 x 600 x 11 (в коробке 18 шт)  </t>
  </si>
  <si>
    <t>BP3839M6D2</t>
  </si>
  <si>
    <t xml:space="preserve">Подвесной потолок ARMSTRONG из металла Tegular 11 F Перфорация Rg 0701 с флисом 600 x 600 x 11 (в коробке 18 шт)   </t>
  </si>
  <si>
    <t>Tegular 16</t>
  </si>
  <si>
    <t>BP9680M6G1</t>
  </si>
  <si>
    <t xml:space="preserve">Подвесной потолок ARMSTRONG из металла Tegular 16 Plain 600 x 600 x 16 (в коробке 16 шт)  </t>
  </si>
  <si>
    <t>600x600x16</t>
  </si>
  <si>
    <t>BP9681M6G1</t>
  </si>
  <si>
    <t xml:space="preserve">Подвесной потолок ARMSTRONG из металла Tegular 16 Перфорация Rg 2516 600 x 600 x 16 (в коробке 16 шт)  </t>
  </si>
  <si>
    <t>BP9681M6H2</t>
  </si>
  <si>
    <t xml:space="preserve">Подвесной потолок ARMSTRONG из металла Tegular 16 Перфорация Rg 2516 с флисом 600 x 600 x 16 (в коробке 16 шт)  </t>
  </si>
  <si>
    <t>BP9681M6G5</t>
  </si>
  <si>
    <t xml:space="preserve">Подвесной потолок ARMSTRONG из металла Tegular 16 Перфорация Rg 2516 с В15 600 x 600 x 16 (в коробке 10 шт)  </t>
  </si>
  <si>
    <t>BP9682M6H1</t>
  </si>
  <si>
    <t xml:space="preserve">Подвесной потолок ARMSTRONG из металла Tegular 16 Перфорация Rd 1522 600 x 600 x 16 (в коробке 16 шт)  </t>
  </si>
  <si>
    <t>BP9682M6I2</t>
  </si>
  <si>
    <t xml:space="preserve">Подвесной потолок ARMSTRONG из металла Tegular 16 Перфорация Rd 1522 с флисом 600 x 600 x 16 (в коробке 16 шт)  </t>
  </si>
  <si>
    <t>BP9682M6H5</t>
  </si>
  <si>
    <t xml:space="preserve">Подвесной потолок ARMSTRONG из металла Tegular 16 Перфорация Rd 1522 с В15 600 x 600 x 16 (в коробке 10 шт)  </t>
  </si>
  <si>
    <t>BP2779M6H2</t>
  </si>
  <si>
    <t xml:space="preserve">Подвесной потолок ARMSTRONG из металла Tegular 16 Перфорация Rg 0701 с флисом 600 x 600 x 16 (в коробке 16 шт)   </t>
  </si>
  <si>
    <t>BP2779M6G5</t>
  </si>
  <si>
    <t xml:space="preserve">Подвесной потолок ARMSTRONG из металла Tegular 16 Перфорация Rg 0701 с В15 600 x 600 x 16 (в коробке 10 шт)   </t>
  </si>
  <si>
    <t>MicroLook 8</t>
  </si>
  <si>
    <t>BP9320M6G1</t>
  </si>
  <si>
    <t xml:space="preserve">Подвесной потолок ARMSTRONG из металла MicroLook 8 Plain 600 x 600 x 8 (в коробке 16 шт)   </t>
  </si>
  <si>
    <t>BP3718M6G1</t>
  </si>
  <si>
    <t xml:space="preserve">Подвесной потолок ARMSTRONG из металла MicroLook 8 Plain 1200 x 300 x 8 (в коробке 16 шт)   </t>
  </si>
  <si>
    <t>BP3719M6G1</t>
  </si>
  <si>
    <t xml:space="preserve">Подвесной потолок ARMSTRONG из металла MicroLook 8 Plain 1200 x 600 x 8 (в коробке 10 шт)   </t>
  </si>
  <si>
    <t>BP9339M6G1</t>
  </si>
  <si>
    <t xml:space="preserve">Подвесной потолок ARMSTRONG из металла MicroLook 8 Перфорация Rg 2516 600 x 600 x 8 (в коробке 16 шт)    </t>
  </si>
  <si>
    <t>BP9339M6H2</t>
  </si>
  <si>
    <t xml:space="preserve">Подвесной потолок ARMSTRONG из металла MicroLook 8 Перфорация Rg 2516 с флисом 600 x 600 x 8 (в коробке 16 шт)    </t>
  </si>
  <si>
    <t>BP3720M6G1</t>
  </si>
  <si>
    <t xml:space="preserve">Подвесной потолок ARMSTRONG из металла MicroLook 8 Перфорация Rg 2516 1200 x 300 x 8 (в коробке 16 шт)    </t>
  </si>
  <si>
    <t>BP3720M6H2</t>
  </si>
  <si>
    <t xml:space="preserve">Подвесной потолок ARMSTRONG из металла MicroLook 8 Перфорация Rg 2516 с флисом 1200 x 300 x 8 (в коробке 16 шт)    </t>
  </si>
  <si>
    <t>BP3720M6G5</t>
  </si>
  <si>
    <t xml:space="preserve">Подвесной потолок ARMSTRONG из металла MicroLook 8 Перфорация Rg 2516 с В15 1200 x 300 x 8 (в коробке 10 шт)    </t>
  </si>
  <si>
    <t>BP3721M6G1</t>
  </si>
  <si>
    <t xml:space="preserve">Подвесной потолок ARMSTRONG из металла MicroLook 8 Перфорация Rg 2516 1200 x 600 x 8 (в коробке 10 шт)    </t>
  </si>
  <si>
    <t>BP3721M6H2</t>
  </si>
  <si>
    <t xml:space="preserve">Подвесной потолок ARMSTRONG из металла MicroLook 8 Перфорация Rg 2516 с флисом  1200 x 600 x 8 (в коробке 10 шт)    </t>
  </si>
  <si>
    <t>BP3721M6G5</t>
  </si>
  <si>
    <t xml:space="preserve">Подвесной потолок ARMSTRONG из металла MicroLook 8 Перфорация Rg 2516 с В15  1200 x 600 x 8 (в коробке 10 шт)    </t>
  </si>
  <si>
    <t>BP9324M6H1</t>
  </si>
  <si>
    <t>Подвесной потолок ARMSTRONG из металла MicroLook Microperf 1522  600 x 600 x 8 мм (в коробке 16 шт)</t>
  </si>
  <si>
    <t>BP9324M6I2</t>
  </si>
  <si>
    <t xml:space="preserve">Подвесной потолок ARMSTRONG из металла MicroLook 8 Перфорация Rd 1522 с флисом 600 x 600 x 8 (в коробке 16 шт)    </t>
  </si>
  <si>
    <t>BP3722M6H1</t>
  </si>
  <si>
    <t xml:space="preserve">Подвесной потолок ARMSTRONG из металла MicroLook 8 Перфорация Rd 1522 1200 x 300 x 8 (в коробке 16 шт)    </t>
  </si>
  <si>
    <t>BP3722M6I2</t>
  </si>
  <si>
    <t xml:space="preserve">Подвесной потолок ARMSTRONG из металла MicroLook 8 Перфорация Rd 1522 с флисом 1200 x 300 x 8 (в коробке 16 шт)    </t>
  </si>
  <si>
    <t>BP3722M6H5</t>
  </si>
  <si>
    <t xml:space="preserve">Подвесной потолок ARMSTRONG из металла MicroLook 8 Перфорация Rd 1522 с В15 1200 x 300 x 8 (в коробке 10 шт)    </t>
  </si>
  <si>
    <t>BP3723M6H1</t>
  </si>
  <si>
    <t xml:space="preserve">Подвесной потолок ARMSTRONG из металла MicroLook 8 Перфорация Rd 1522 1200 x 600 x 8 (в коробке 10 шт)    </t>
  </si>
  <si>
    <t>BP3723M6I2</t>
  </si>
  <si>
    <t xml:space="preserve">Подвесной потолок ARMSTRONG из металла MicroLook 8 Перфорация Rd 1522 с флисом 1200 x 600 x 8 (в коробке 10 шт)    </t>
  </si>
  <si>
    <t>BP3723M6H5</t>
  </si>
  <si>
    <t xml:space="preserve">Подвесной потолок ARMSTRONG из металла MicroLook 8 Перфорация Rd 1522 с В15 1200 x 600 x 8 (в коробке 10 шт)    </t>
  </si>
  <si>
    <t>BP2184M6H2</t>
  </si>
  <si>
    <t xml:space="preserve">Подвесной потолок ARMSTRONG из металла MicroLook 8 Перфорация Rg 0701 с флисом 600 x 600 x 8 (в коробке 16 шт)    </t>
  </si>
  <si>
    <t>BP2184M6G5</t>
  </si>
  <si>
    <t xml:space="preserve">Подвесной потолок ARMSTRONG из металла MicroLook 8 Перфорация Rg 0701 с В15 600 x 600 x 8 (в коробке 10 шт)    </t>
  </si>
  <si>
    <t>BP3724M6H2</t>
  </si>
  <si>
    <t xml:space="preserve">Подвесной потолок ARMSTRONG из металла MicroLook 8 Перфорация Rg 0701 с флисом 1200 x 300 x 8 (в коробке 16 шт)    </t>
  </si>
  <si>
    <t>BP3724M6G5</t>
  </si>
  <si>
    <t xml:space="preserve">Подвесной потолок ARMSTRONG из металла MicroLook 8 Перфорация Rg 0701 с В15 1200 x 300 x 8 (в коробке 16 шт)    </t>
  </si>
  <si>
    <t>BP3725M6H2</t>
  </si>
  <si>
    <t xml:space="preserve">Подвесной потолок ARMSTRONG из металла MicroLook 8 Перфорация Rg 0701 с флисом 1200 x 600 x 8 (в коробке 10 шт)    </t>
  </si>
  <si>
    <t>BP3725M6G5</t>
  </si>
  <si>
    <t xml:space="preserve">Подвесной потолок ARMSTRONG из металла MicroLook 8 Перфорация Rg 0701 с В15 1200 x 600 x 8 (в коробке 10 шт)    </t>
  </si>
  <si>
    <t>MicroLook 8 (square edged) подвесные системы Trulok XL² 15mm и TL 15mm или Silhouette XL² 15mm и Interlude XL² 15mm</t>
  </si>
  <si>
    <t>BP2175M6C1</t>
  </si>
  <si>
    <t>BP2182M6C1</t>
  </si>
  <si>
    <t xml:space="preserve">Подвесной потолок ARMSTRONG из металла MicroLook 8 Перфорация Rd 1522 600 x 600 x 8 (в коробке 16 шт)   </t>
  </si>
  <si>
    <t>MicroLook 16</t>
  </si>
  <si>
    <t>BP4700M6G1</t>
  </si>
  <si>
    <t xml:space="preserve">Подвесной потолок ARMSTRONG из металла MicroLook 16 Plain 600 x 600 x 16 (в коробке 16 шт)   </t>
  </si>
  <si>
    <t>BP4701M6G1</t>
  </si>
  <si>
    <t xml:space="preserve">Подвесной потолок ARMSTRONG из металла MicroLook 16 Перфорация Rg 2516 600 x 600 x 16 (в коробке 16 шт)    </t>
  </si>
  <si>
    <t>BP4701M6H2</t>
  </si>
  <si>
    <t xml:space="preserve">Подвесной потолок ARMSTRONG из металла MicroLook 16 Перфорация Rg 2516 с флисом 600 x 600 x 16 (в коробке 16 шт)    </t>
  </si>
  <si>
    <t>BP4701M6G5</t>
  </si>
  <si>
    <t xml:space="preserve">Подвесной потолок ARMSTRONG из металла MicroLook 16 Перфорация Rg 2516 с В15 600 x 600 x 16 (в коробке 10 шт)    </t>
  </si>
  <si>
    <t>BP4702M6H1</t>
  </si>
  <si>
    <t xml:space="preserve">Подвесной потолок ARMSTRONG из металла MicroLook 16 Перфорация Rd 1522 600 x 600 x 16 (в коробке 16 шт)    </t>
  </si>
  <si>
    <t>BP4702M6I2</t>
  </si>
  <si>
    <t xml:space="preserve">Подвесной потолок ARMSTRONG из металла MicroLook 16 Перфорация Rd 1522 с флисом 600 x 600 x 16 (в коробке 16 шт)    </t>
  </si>
  <si>
    <t>BP4702M6H5</t>
  </si>
  <si>
    <t xml:space="preserve">Подвесной потолок ARMSTRONG из металла MicroLook 16 Перфорация Rd 1522 с В15 600 x 600 x 16 (в коробке 16 шт)    </t>
  </si>
  <si>
    <t>BP2787M6H2</t>
  </si>
  <si>
    <t>Подвесной потолок ARMSTRONG из металла MicroLook 16 Перфорация Rg 0701 с флисом 600 x 600 x 16 (в коробке 16 шт)</t>
  </si>
  <si>
    <t>BP2787M6G5</t>
  </si>
  <si>
    <t>Подвесной потолок ARMSTRONG из металла MicroLook 16 Перфорация Rg 0701 с В15 600 x 600 x 16 (в коробке 16 шт)</t>
  </si>
  <si>
    <t>HOOK-ON range</t>
  </si>
  <si>
    <t>R-H 200</t>
  </si>
  <si>
    <t>400x1800x40</t>
  </si>
  <si>
    <t>Подвесной потолок ARMSTRONG из металла R-H 200 Plain 400 x 2100 x 40 (в коробке 4 шт)</t>
  </si>
  <si>
    <t>400x2100x40</t>
  </si>
  <si>
    <t>Подвесной потолок ARMSTRONG из металла R-H 200 Plain 400 x 2400 x 40 (в коробке 4 шт)</t>
  </si>
  <si>
    <t>400x2400x40</t>
  </si>
  <si>
    <t>Подвесной потолок ARMSTRONG из металла R-H 200 Plain 400 x 2700 x 40 (в коробке 4 шт)</t>
  </si>
  <si>
    <t>400x2700x50</t>
  </si>
  <si>
    <t>Подвесной потолок ARMSTRONG из металла R-H 200 Plain 400 x 3000 x 40 (в коробке 4 шт)</t>
  </si>
  <si>
    <t>400x3000x50</t>
  </si>
  <si>
    <t>Подвесной потолок ARMSTRONG из металла R-H 200 Перфорация Rg 2516 400 x 1800 x 40 (в коробке 4 шт)</t>
  </si>
  <si>
    <t>Подвесной потолок ARMSTRONG из металла R-H 200 Перфорация Rg 2516 с флисом 400 x 1800 x 40 (в коробке 4 шт)</t>
  </si>
  <si>
    <t xml:space="preserve">Подвесной потолок ARMSTRONG из металла R-H 200 Перфорация Rg 2516 400 x 2100 x 40 (в коробке 4 шт) </t>
  </si>
  <si>
    <t xml:space="preserve">Подвесной потолок ARMSTRONG из металла R-H 200 Перфорация Rg 2516 400 x 2400 x 40 (в коробке 4 шт) </t>
  </si>
  <si>
    <t xml:space="preserve">Подвесной потолок ARMSTRONG из металла R-H 200 Перфорация Rg 2516 с флисом 400 x 2400 x 40 (в коробке 4 шт) </t>
  </si>
  <si>
    <t xml:space="preserve">Подвесной потолок ARMSTRONG из металла R-H 200 Перфорация Rg 2516 400 x 2700 x 40 (в коробке 4 шт) </t>
  </si>
  <si>
    <t xml:space="preserve">Подвесной потолок ARMSTRONG из металла R-H 200 Перфорация Rg 2516 с флисом 400 x 2700 x 40 (в коробке 4 шт) </t>
  </si>
  <si>
    <t xml:space="preserve">Подвесной потолок ARMSTRONG из металла R-H 200 Перфорация Rg 2516 400 x 3000 x 40 (в коробке 4 шт) </t>
  </si>
  <si>
    <t xml:space="preserve">Подвесной потолок ARMSTRONG из металла R-H 200 Перфорация Rg 2516 с флисом 400 x 3000 x 40 (в коробке 4 шт) </t>
  </si>
  <si>
    <t xml:space="preserve">Подвесной потолок ARMSTRONG из металла R-H 200 Перфорация Rd 1522 400 x 1800 x 40 (в коробке 4 шт) </t>
  </si>
  <si>
    <t xml:space="preserve">Подвесной потолок ARMSTRONG из металла R-H 200 Перфорация Rd 1522 с флисом 400 x 1800 x 40 (в коробке 4 шт) </t>
  </si>
  <si>
    <t xml:space="preserve">Подвесной потолок ARMSTRONG из металла R-H 200 Перфорация Rd 1522 400 x 2100 x 40 (в коробке 4 шт) </t>
  </si>
  <si>
    <t xml:space="preserve">Подвесной потолок ARMSTRONG из металла R-H 200 Перфорация Rd 1522 с флисом 400 x 2100 x 40 (в коробке 4 шт) </t>
  </si>
  <si>
    <t xml:space="preserve">Подвесной потолок ARMSTRONG из металла R-H 200 Перфорация Rd 1522 400 x 2400 x 40 (в коробке 4 шт) </t>
  </si>
  <si>
    <t xml:space="preserve">Подвесной потолок ARMSTRONG из металла R-H 200 Перфорация Rd 1522 с флисом 400 x 2400 x 40 (в коробке 4 шт) </t>
  </si>
  <si>
    <t xml:space="preserve">Подвесной потолок ARMSTRONG из металла R-H 200 Перфорация Rd 1522 400 x 2700 x 40 (в коробке 4 шт) </t>
  </si>
  <si>
    <t xml:space="preserve">Подвесной потолок ARMSTRONG из металла R-H 200 Перфорация Rd 1522 с флисом 400 x 2700 x 40 (в коробке 4 шт) </t>
  </si>
  <si>
    <t xml:space="preserve">Подвесной потолок ARMSTRONG из металла R-H 200 Перфорация Rd 1522 400 x 3000 x 40 (в коробке 4 шт) </t>
  </si>
  <si>
    <t xml:space="preserve">Подвесной потолок ARMSTRONG из металла R-H 200 Перфорация Rd 1522 с флисом 400 x 3000 x 40 (в коробке 4 шт) </t>
  </si>
  <si>
    <t xml:space="preserve">Подвесной потолок ARMSTRONG из металла R-H 200 Перфорация Rg 0701 с флисом 400 x 1800 x 40 (в коробке 4 шт) </t>
  </si>
  <si>
    <t xml:space="preserve">Подвесной потолок ARMSTRONG из металла R-H 200 Перфорация Rg 0701 с флисом 400 x 2100 x 40 (в коробке 4 шт) </t>
  </si>
  <si>
    <t xml:space="preserve">Подвесной потолок ARMSTRONG из металла R-H 200 Перфорация Rg 0701 с флисом 400 x 2400 x 40 (в коробке 4 шт) </t>
  </si>
  <si>
    <t xml:space="preserve">Подвесной потолок ARMSTRONG из металла R-H 200 Перфорация Rg 0701 с флисом 400 x 2700 x 40 (в коробке 4 шт) </t>
  </si>
  <si>
    <t xml:space="preserve">Подвесной потолок ARMSTRONG из металла R-H 200 Перфорация Rg 0701 с флисом 400 x 3000 x 40 (в коробке 4 шт) </t>
  </si>
  <si>
    <t>Подвесная система ARMSTRONG U-профиль 3750 мм (в коробке 37,5 пог.м)</t>
  </si>
  <si>
    <t>BPM300119</t>
  </si>
  <si>
    <t>Аксессуар к подвесной системе ARMSTRONG Элемент соединительный 95,25 х 17,5 х 23 мм (в коробке 100 шт)</t>
  </si>
  <si>
    <t>BPM300120</t>
  </si>
  <si>
    <t>Аксессуар к подвесной системе ARMSTRONG Клипса-фиксатор 20 х 20 х 6 мм (в коробке 100 шт)</t>
  </si>
  <si>
    <t>Аксессуар к подвесной системе ARMSTRONG Кронштейн пристенный угловой 90 х 25 х 35 мм (в коробке 100 шт)</t>
  </si>
  <si>
    <t>Аксессуар к подвесной системе ARMSTRONG Скоба (хомут) зажимная 39,5 мм (в коробке 100 шт)</t>
  </si>
  <si>
    <t>BPM311097</t>
  </si>
  <si>
    <t>Аксессуар к подвесной системе ARMSTRONG Стержень резьбовой M6 500 мм (в коробке 100 шт)</t>
  </si>
  <si>
    <t>BPM311099</t>
  </si>
  <si>
    <t>Аксессуар к подвесной системе ARMSTRONG Стержень резьбовой M6 1000 мм (в коробке 100 шт)</t>
  </si>
  <si>
    <t>BPM300366</t>
  </si>
  <si>
    <t>Аксессуар к подвесной системе ARMSTRONG Подвес для U-профиля (в коробке 100 шт)</t>
  </si>
  <si>
    <t>Аксессуар к подвесной системе ARMSTRONG Подвес нониусный U-профиля нижняя часть (в коробке 100 шт)</t>
  </si>
  <si>
    <t>Аксессуар к подвесной системе ARMSTRONG Подвес с петлей Н=205-430 мм (в коробке 100 шт)</t>
  </si>
  <si>
    <t>BPM311159</t>
  </si>
  <si>
    <t>Аксессуар к подвесной системе ARMSTRONG Подвес с петлей. Н=205-555 мм (в коробке 100 шт)</t>
  </si>
  <si>
    <t>Аксессуар к подвесной системе ARMSTRONG Подвес с петлей. Н=205-680 мм (в коробке 100 шт)</t>
  </si>
  <si>
    <t>BPM311160</t>
  </si>
  <si>
    <t>Аксессуар к подвесной системе ARMSTRONG Подвес с петлей. Н=205-930 мм (в коробке 100 шт)</t>
  </si>
  <si>
    <t>Аксессуар к подвесной системе ARMSTRONG Подвес с петлей. Н=205-1180 мм (в коробке 100 шт)</t>
  </si>
  <si>
    <t>Аксессуар к подвесной системе ARMSTRONG Подвес с петлей. Н=205-1680 мм (в коробке 100 шт)</t>
  </si>
  <si>
    <t>BPM300071</t>
  </si>
  <si>
    <t>Аксессуар к подвесной системе ARMSTRONG Верхняя часть нониусного подвеса. H=167-240 мм (в коробке 100 шт)</t>
  </si>
  <si>
    <t>BPM300074</t>
  </si>
  <si>
    <t>Аксессуар к подвесной системе ARMSTRONG Верхняя часть нониусного подвеса. H=442-548 мм (в коробке 100 шт)</t>
  </si>
  <si>
    <t>BPM300075</t>
  </si>
  <si>
    <t>Аксессуар к подвесной системе ARMSTRONG Верхняя часть нониусного подвеса. H=545-641 мм (в коробке 100 шт)</t>
  </si>
  <si>
    <t>BPM300076</t>
  </si>
  <si>
    <t>Аксессуар к подвесной системе ARMSTRONG Верхняя часть нониусного подвеса. H=744-842 мм (в коробке 100 шт)</t>
  </si>
  <si>
    <t>BPM300036</t>
  </si>
  <si>
    <t>Аксессуар к подвесной системе ARMSTRONG Клипса фиксирующая для нониусного подвеса (в коробке 100 шт)</t>
  </si>
  <si>
    <t>BPM311315</t>
  </si>
  <si>
    <t>Аксессуар к подвесной системе ARMSTRONG Гайка удлинитель М6 х 30 мм (в коробке 100 шт)</t>
  </si>
  <si>
    <t>M6 x 30</t>
  </si>
  <si>
    <t>BPM311061</t>
  </si>
  <si>
    <t>Аксессуар к подвесной системе ARMSTRONG Элемент подвеса (в коробке 100 шт)</t>
  </si>
  <si>
    <t>BPM311022</t>
  </si>
  <si>
    <t>Аксессуар к подвесной системе ARMSTRONG Пружинная рейка подвеса DP 12  (4000мм) (в коробке 10 шт)</t>
  </si>
  <si>
    <t>BPM300138</t>
  </si>
  <si>
    <t>Аксессуар к подвесной системе ARMSTRONG Соединительный штифт для пружинной рейки подвеса (в коробке 100 шт)</t>
  </si>
  <si>
    <t>Аксессуар к подвесной системе ARMSTRONG Элемент подвеса пружинной рейки DP 12 к U-профилю (в коробке 100 шт)</t>
  </si>
  <si>
    <t>BPM311028</t>
  </si>
  <si>
    <t>Аксессуар к подвесной системе ARMSTRONG Демонтажный шпатель панелей Clip-In (в коробке 1 шт)</t>
  </si>
  <si>
    <t>BPM311046</t>
  </si>
  <si>
    <t>Аксессуар к подвесной системе ARMSTRONG Демонтажный шпатель панелей S-ClipF (в коробке 1 шт)</t>
  </si>
  <si>
    <t>BPM311023</t>
  </si>
  <si>
    <t>Аксессуар к подвесной системе ARMSTRONG Соединитель для пружинной рейки/полурейки DP12 (в коробке 100 шт)</t>
  </si>
  <si>
    <t>BPM300106</t>
  </si>
  <si>
    <t>Аксессуар к подвесной системе ARMSTRONG Фиксирующая клипса-скоба (в коробке 100 шт)</t>
  </si>
  <si>
    <t>BPM311027</t>
  </si>
  <si>
    <t>Аксессуар к подвесной системе ARMSTRONG Кронштейн для открывания панелей Clip-In (в коробке 100 шт)</t>
  </si>
  <si>
    <t>BPM300157</t>
  </si>
  <si>
    <t>Аксессуар к подвесной системе ARMSTRONG Предохранительная клипса для кронштейна Clip-In (в коробке 100 шт)</t>
  </si>
  <si>
    <t>BPM300188</t>
  </si>
  <si>
    <t>Аксессуар к подвесной системе ARMSTRONG Клипса доступа для рейки DP12 (в коробке 100 шт)</t>
  </si>
  <si>
    <t>BPM300155</t>
  </si>
  <si>
    <t>Аксессуар к подвесной системе ARMSTRONG Подвес пружинной рейки DP 12 к U-профилю. L= 100мм (в коробке 100 шт)</t>
  </si>
  <si>
    <t>BPM300125</t>
  </si>
  <si>
    <t>BPM311026</t>
  </si>
  <si>
    <t>Аксессуар к подвесной системе ARMSTRONG Стержень резьбовой 1000 мм (в коробке 100 шт)</t>
  </si>
  <si>
    <t>BPM300209</t>
  </si>
  <si>
    <t>Аксессуар к подвесной системе ARMSTRONG Подвес пружинной рейки DP 12 (в коробке 100 шт)</t>
  </si>
  <si>
    <t>BPM311149</t>
  </si>
  <si>
    <t>Аксессуар к подвесной системе ARMSTRONG Пружинная полурейка подвеса DP 12 (4000мм) (в коробке 10 шт)</t>
  </si>
  <si>
    <t>BPM300189</t>
  </si>
  <si>
    <t>Аксессуар к подвесной системе ARMSTRONG Клипса доступа для полурейки DP12 (в коробке 100 шт)</t>
  </si>
  <si>
    <t>BPM300026</t>
  </si>
  <si>
    <t>Подвесная система ARMSTRONG J-профиль 4000 мм (в коробке 40 пог.м)</t>
  </si>
  <si>
    <t>Аксессуар к подвесной системе ARMSTRONG Соединитель для J и H - профилей (в коробке 100 шт)</t>
  </si>
  <si>
    <t>BPM300307</t>
  </si>
  <si>
    <t>Аксессуар к подвесной системе ARMSTRONG Подвес для J и H - профилей (в коробке 100 шт)</t>
  </si>
  <si>
    <t>Аксессуар к подвесной системе ARMSTRONG Клипса предохранительная для системы R-H 200 (в коробке 100 шт)</t>
  </si>
  <si>
    <t>BPM311218</t>
  </si>
  <si>
    <t>Аксессуар к подвесной системе ARMSTRONG Клипса фиксирующая для профиля J-бар (в коробке 100 шт)</t>
  </si>
  <si>
    <t>3,5 х 9,5</t>
  </si>
  <si>
    <t>BPM300131</t>
  </si>
  <si>
    <t>Аксессуар к подвесной системе ARMSTRONG Прямой подвес для J-бар и H-профиля (в коробке 100 шт)</t>
  </si>
  <si>
    <t>Подвесная система ARMSTRONG G-профиль 3994 мм (в коробке 4 шт.)</t>
  </si>
  <si>
    <t>Подвесная система ARMSTRONG Н-профиль 4000 мм (в коробке 10 шт.)</t>
  </si>
  <si>
    <t>BPM215500</t>
  </si>
  <si>
    <t>Подвесная система ARMSTRONG C-профиль 100 мм, цвет RAL9010 (в коробке 4 шт)</t>
  </si>
  <si>
    <t>BPM311067</t>
  </si>
  <si>
    <t>Аксессуар к подвесной системе ARMSTRONG Соединитель для C и D-профиля шириной 100 мм (в коробке 10 шт)</t>
  </si>
  <si>
    <t>Аксессуар к подвесной системе ARMSTRONG Подвес для C и D-профиля шириной 100 мм (в коробке 100 шт)</t>
  </si>
  <si>
    <t>BPM300144</t>
  </si>
  <si>
    <t>Аксессуар к подвесной системе ARMSTRONG Кронштейн пристенный для C и D-профиля шириной 100мм (в коробке 10 шт)</t>
  </si>
  <si>
    <t>BPM300078</t>
  </si>
  <si>
    <t>Аксессуар к подвесной системе ARMSTRONG Нониусный подвес для C и D-профиля шириной 100 мм (в коробке 100 шт)</t>
  </si>
  <si>
    <t>BPM311205</t>
  </si>
  <si>
    <t>Аксессуар к подвесной системе ARMSTRONG Кронштейн с винтом М6х30 мм для перегородок для С-профиля шириной 100 мм (в коробке 10 шт)</t>
  </si>
  <si>
    <t>BPM215540</t>
  </si>
  <si>
    <t>Подвесная система ARMSTRONG UBP-профиль 100 мм, цвет RAL9010 (в коробке 8 шт)</t>
  </si>
  <si>
    <t>BPA361003G</t>
  </si>
  <si>
    <t>Аксессуар к подвесной системе ARMSTRONG Соединительный элемент для продольных секций 100 мм (в коробке 100 шт.)</t>
  </si>
  <si>
    <t>80 длина</t>
  </si>
  <si>
    <t>Аксессуар к подвесной системе ARMSTRONG Подвес для UBP-профиля шириной 100мм (в коробке 100 шт)</t>
  </si>
  <si>
    <t>BPA361005G</t>
  </si>
  <si>
    <t>Аксессуар к подвесной системе ARMSTRONG Пристенный соединительный элемент 100 мм (в коробке 100 шт.)</t>
  </si>
  <si>
    <t>84 длина</t>
  </si>
  <si>
    <t>BPA361002G</t>
  </si>
  <si>
    <t>Аксессуар к подвесной системе ARMSTRONG Нониусный подвес 100 мм (в коробке 100 шт.)</t>
  </si>
  <si>
    <t>131 длина</t>
  </si>
  <si>
    <t>BPA361004G</t>
  </si>
  <si>
    <t>Аксессуар к подвесной системе ARMSTRONG Соединительный элемент для поперечных секций 100 мм (в коробке 100 шт.)</t>
  </si>
  <si>
    <t>BPM315710</t>
  </si>
  <si>
    <t>Аксессуар к подвесной системе ARMSTRONG Соединитель U-профиля угловой (в коробке 50 шт)</t>
  </si>
  <si>
    <t>BPM315711</t>
  </si>
  <si>
    <t>Аксессуар к подвесной системе ARMSTRONG Скоба фиксирующая. H=50 мм (в коробке 100 шт)</t>
  </si>
  <si>
    <t>BPM315712</t>
  </si>
  <si>
    <t>Аксессуар к подвесной системе ARMSTRONG Скоба фиксирующая. H=65 мм (в коробке 100 шт)</t>
  </si>
  <si>
    <t>BPM215111</t>
  </si>
  <si>
    <t xml:space="preserve">Пристенный молдинг ARMSTRONG RA2 4000 x 50 x 20 мм, алюминий, БЕЛЫЙ RAL 9010 (в коробке 10 шт.) </t>
  </si>
  <si>
    <t>Lm / мп</t>
  </si>
  <si>
    <t>BPM215013</t>
  </si>
  <si>
    <t>Пристенный молдинг ARMSTRONG RA 4 F 4000x25x25x1.2 мм, БЕЛЫЙ RAL 9010 (в коробке 10 шт.)</t>
  </si>
  <si>
    <t>BPM215014</t>
  </si>
  <si>
    <t>Пристенный молдинг ARMSTRONG RA 5 F 4000x20x20x20x25x1.2 мм, БЕЛЫЙ RAL 9010 (в коробке 10 шт.)</t>
  </si>
  <si>
    <t>BPM215015</t>
  </si>
  <si>
    <t>Пристенный молдинг ARMSTRONG RA9F 4000 x 50 x 20 мм, алюминий, БЕЛЫЙ RAL 9010 (в коробке 10 шт.)</t>
  </si>
  <si>
    <t>BPM311081</t>
  </si>
  <si>
    <t>bag / мешочек</t>
  </si>
  <si>
    <t>BPM311082</t>
  </si>
  <si>
    <t xml:space="preserve">Пристенный молдинг ARMSTRONG RA 1 S  3000x20x20x1,0 мм, сталь, БЕЛЫЙ RAL 9010 (в коробке 10 шт.) </t>
  </si>
  <si>
    <t>BPM311057</t>
  </si>
  <si>
    <t>Аксессуар к подвесной системе ARMSTRONG Фиксатор пристенный (в коробке 100 шт.)</t>
  </si>
  <si>
    <t xml:space="preserve">Аксессуар к подвесной системе ARMSTRONG Пристенная пружина по периметру (в коробке 100 шт.) </t>
  </si>
  <si>
    <t>BPT2040HB</t>
  </si>
  <si>
    <t>Пристенный молдинг ARMSTRONG PRELUDE С-канал 20x40 мм, БЕЛЫЙ (в коробке 61 пог.м)</t>
  </si>
  <si>
    <t>длина 3050</t>
  </si>
  <si>
    <t>BPT2040HWRA</t>
  </si>
  <si>
    <t>Пристенный молдинг ARMSTRONG PRELUDE С-канал 20x40 мм, цвет RAL 9010 (в коробке 61 пог.м)</t>
  </si>
  <si>
    <t>BPT2040HSGA</t>
  </si>
  <si>
    <t>Пристенный молдинг ARMSTRONG PRELUDE С-канал 20x40 мм, цвет RAL 9006 (в коробке 61 пог.м)</t>
  </si>
  <si>
    <t>BPM311044</t>
  </si>
  <si>
    <t>Аксессуар к подвесной системе ARMSTRONG Фиксатор расстояния (в коробке 100 шт.)</t>
  </si>
  <si>
    <t>BPM311040</t>
  </si>
  <si>
    <t>Аксессуар к подвесной системе ARMSTRONG Фиксатор стыковочный (в коробке 100 шт.)</t>
  </si>
  <si>
    <t>BPM311041</t>
  </si>
  <si>
    <t>Аксессуар к подвесной системе ARMSTRONG Фиксатор стыковочный угловой (в коробке 100 шт.)</t>
  </si>
  <si>
    <t>BPM311042</t>
  </si>
  <si>
    <t>BPM311043</t>
  </si>
  <si>
    <t>Аксессуар к подвесной системе ARMSTRONG Скоба стыковочная угловая (в коробке 100 шт.)</t>
  </si>
  <si>
    <t>Аксессуар к подвесной системе ARMSTRONG Уголок основания перфорированный 22х27 мм. Отверстия 5,2 и 6,5 мм (в коробке 10 шт.)</t>
  </si>
  <si>
    <t>Аксессуар к подвесной системе ARMSTRONG Соединитель для уголка основания 22х27 мм перфорированный. L=125мм (в коробке 100 шт.)</t>
  </si>
  <si>
    <t>BPM215060</t>
  </si>
  <si>
    <t>Подвесная система ARMSTRONG Bulkhead Тип 2A 200 мм RAL 9010 (в коробке 2 шт.)</t>
  </si>
  <si>
    <t>2400x200x25</t>
  </si>
  <si>
    <t>pc./шт.</t>
  </si>
  <si>
    <t>BPM215061</t>
  </si>
  <si>
    <t>Подвесная система ARMSTRONG Bulkhead Тип 2A 300 мм RAL 9010 (в коробке 2 шт.)</t>
  </si>
  <si>
    <t>2400x300x25</t>
  </si>
  <si>
    <t>BPM215062</t>
  </si>
  <si>
    <t>Подвесная система ARMSTRONG Bulkhead Тип 2A 500 мм RAL 9010 (в коробке 2 шт.)</t>
  </si>
  <si>
    <t>2400x500x25</t>
  </si>
  <si>
    <t>BPM215063</t>
  </si>
  <si>
    <t>Подвесная система ARMSTRONG Bulkhead Тип 2A 750 мм RAL 9010 (в коробке 2 шт.)</t>
  </si>
  <si>
    <t>1200x750x25</t>
  </si>
  <si>
    <t>BPM215064</t>
  </si>
  <si>
    <t>Подвесная система ARMSTRONG Bulkhead Тип 2A 1000 мм RAL 9010 (в коробке 2 шт.)</t>
  </si>
  <si>
    <t>1200x1000x25</t>
  </si>
  <si>
    <t>BPM311330</t>
  </si>
  <si>
    <t>BPM215560</t>
  </si>
  <si>
    <t>Подвесная система ARMSTRONG Профиль торцевой для металлических панелей 4 дюйма, RAL9010 (в коробке 3 пог.м.)</t>
  </si>
  <si>
    <t>BPM215561</t>
  </si>
  <si>
    <t>Подвесная система ARMSTRONG Профиль торцевой для металлических панелей 6 дюймов, RAL9010 (в коробке 3 пог.м.)</t>
  </si>
  <si>
    <t>BPM215562</t>
  </si>
  <si>
    <t>Подвесная система ARMSTRONG Профиль торцевой для металлических панелей двухсторонний, RAL9010 (в коробке 3 пог.м.)</t>
  </si>
  <si>
    <t>BPM315450</t>
  </si>
  <si>
    <t xml:space="preserve">Аксессуар к подвесной системе ARMSTRONG Соединитель для торцевого профиля Bulkhead (в коробке 10 шт.) </t>
  </si>
  <si>
    <t xml:space="preserve">Аксессуар к подвесной системе ARMSTRONG Подвес для торцевого профиля Bulkhead (в коробке 10 шт.) </t>
  </si>
  <si>
    <t xml:space="preserve">Подвесная система ARMSTRONG С-профиль перфорированный. Несущий профиль металлических стеновых панелей  системы W-H 1000 (в коробке 4 шт.) </t>
  </si>
  <si>
    <t>BPM315629</t>
  </si>
  <si>
    <t xml:space="preserve">Аксессуар к подвесной системе ARMSTRONG Соединительный элемент для C-профиля (в коробке 25 шт.) </t>
  </si>
  <si>
    <t>BPM315621</t>
  </si>
  <si>
    <t xml:space="preserve">Аксессуар к подвесной системе ARMSTRONG Кронштейн для крепления С-профиля к стене (в коробке 25 шт.) </t>
  </si>
  <si>
    <t>BPM315628</t>
  </si>
  <si>
    <t xml:space="preserve">Аксессуар к подвесной системе ARMSTRONG Прокладка опорная для С- и U-профилей настенных (в коробке 100 шт.) </t>
  </si>
  <si>
    <t>BPM315623</t>
  </si>
  <si>
    <t xml:space="preserve">Подвесная система ARMSTRONG U-профиль. Несущий профиль металлических стеновых панелей  системы W-H 1100 (в коробке 4 шт.) </t>
  </si>
  <si>
    <t>BPM315626</t>
  </si>
  <si>
    <t xml:space="preserve">Аксессуар к подвесной системе ARMSTRONG Соединительный элемент для U-профиля (в коробке 25 шт.) </t>
  </si>
  <si>
    <t>BPM315624</t>
  </si>
  <si>
    <t xml:space="preserve">Аксессуар к подвесной системе ARMSTRONG Кронштейн для крепления U-профиля к стене (в коробке 25 шт.) </t>
  </si>
  <si>
    <t>BPM315625</t>
  </si>
  <si>
    <t xml:space="preserve">Аксессуар к подвесной системе ARMSTRONG Кронштейн угловой для крепления U-профиля к стене (в коробке 25 шт.) </t>
  </si>
  <si>
    <t>BPM315627</t>
  </si>
  <si>
    <t xml:space="preserve">Аксессуар к подвесной системе ARMSTRONG Элемент подвеса для U-профиля системы W-H 1100 (в коробке 50 шт.) </t>
  </si>
  <si>
    <t xml:space="preserve">Аксессуар к подвесной системе ARMSTRONG Прокладка опорная для С- и U- профилей системы W-H 1100 (в коробке 100 шт.) </t>
  </si>
  <si>
    <t xml:space="preserve">АКСЕССУАРЫ ДЛЯ ПОДВЕСНЫХ СИСТЕМ  </t>
  </si>
  <si>
    <t>BPAW950G</t>
  </si>
  <si>
    <t xml:space="preserve">Аксессуар к подвесной системе ARMSTRONG Проволока для вывешивания диаметром 2мм (в коробке 1 бухта) </t>
  </si>
  <si>
    <t>200 meters</t>
  </si>
  <si>
    <t>1 coil</t>
  </si>
  <si>
    <t>BPA1829G</t>
  </si>
  <si>
    <t>Аксессуар к подвесной системе ARMSTRONG Резьбовой стержень диаметром 6мм (в коробке 50 шт.)</t>
  </si>
  <si>
    <t>50 lm/psc</t>
  </si>
  <si>
    <t>BPA1827G</t>
  </si>
  <si>
    <t xml:space="preserve">Аксессуар к подвесной системе ARMSTRONG Гайка для резьбового стержня (в коробке 100 шт.) </t>
  </si>
  <si>
    <t>BPA1839G</t>
  </si>
  <si>
    <t xml:space="preserve">Аксессуар к подвесной системе ARMSTRONG Соединительный элемент для резьбового стержня диаметром 6мм (в коробке 100 шт.) </t>
  </si>
  <si>
    <t>BPA11020G</t>
  </si>
  <si>
    <t>Аксессуар к подвесной системе ARMSTRONG Подвес - крючок/крючок 215-380мм (в коробке 100 шт.)</t>
  </si>
  <si>
    <t>BPA11030G</t>
  </si>
  <si>
    <t>Аксессуар к подвесной системе ARMSTRONG Подвес - крючок/крючок 165-280мм (в коробке 100 шт.)</t>
  </si>
  <si>
    <t>BPA10300G</t>
  </si>
  <si>
    <t>Аксессуар к подвесной системе ARMSTRONG Короткий нониусный подвес (верхняя и нижняя часть) 84-116 мм (в коробке 100 шт.)</t>
  </si>
  <si>
    <t>84/116</t>
  </si>
  <si>
    <t>BPA10301G</t>
  </si>
  <si>
    <t>Аксессуар к подвесной системе ARMSTRONG Короткий нониусный подвес (верхняя и нижняя часть) 102-137 мм (в коробке 100 шт.)</t>
  </si>
  <si>
    <t>102/137</t>
  </si>
  <si>
    <t>BPA10302G</t>
  </si>
  <si>
    <t>Аксессуар к подвесной системе ARMSTRONG Короткий нониусный подвес (верхняя и нижняя часть) 130-169 мм (в коробке 100 шт.)</t>
  </si>
  <si>
    <t>130/169</t>
  </si>
  <si>
    <t>BPA11040G</t>
  </si>
  <si>
    <t>Аксессуар к подвесной системе ARMSTRONG Подвес - крючок/крючок  315-580mm (в коробке 100 шт.)</t>
  </si>
  <si>
    <t>BPA11070G</t>
  </si>
  <si>
    <t>Аксессуар к подвесной системе ARMSTRONG Подвес - крючок/крючок 415-780mm (в коробке 100 шт.)</t>
  </si>
  <si>
    <t>BPA11090G</t>
  </si>
  <si>
    <t>Аксессуар к подвесной системе ARMSTRONG Подвес - крючок/крючок 515-980мм (в коробке 100 шт.)</t>
  </si>
  <si>
    <t>BPA12020G</t>
  </si>
  <si>
    <t>Аксессуар к подвесной системе ARMSTRONG Подвес - крючок/петля 215-380мм (в коробке 100 шт.)</t>
  </si>
  <si>
    <t>BPA12030G</t>
  </si>
  <si>
    <t>Аксессуар к подвесной системе ARMSTRONG Подвес - крючок/петля 165-280мм (в коробке 100 шт.)</t>
  </si>
  <si>
    <t>BPA12040G</t>
  </si>
  <si>
    <t xml:space="preserve">Аксессуар к подвесной системе ARMSTRONG Подвес - крючок/петля 315-580мм (в коробке 100 шт.) </t>
  </si>
  <si>
    <t>BPA12070G</t>
  </si>
  <si>
    <t xml:space="preserve">Аксессуар к подвесной системе ARMSTRONG Подвес - крючок/петля 415-780мм (в коробке 100 шт.) </t>
  </si>
  <si>
    <t>BPA12090G</t>
  </si>
  <si>
    <t xml:space="preserve">Аксессуар к подвесной системе ARMSTRONG Подвес - крючок/петля 515-980мм (в коробке 100 шт.) </t>
  </si>
  <si>
    <t>BPA10230G</t>
  </si>
  <si>
    <t xml:space="preserve">Аксессуар к подвесной системе ARMSTRONG Нижняя деталь нониусного подвеса (в коробке 100 шт.) </t>
  </si>
  <si>
    <t>BPA10202H</t>
  </si>
  <si>
    <t xml:space="preserve">Аксессуар к подвесной системе ARMSTRONG Верхняя деталь нониусного подвеса 300мм (в коробке 100 шт.) </t>
  </si>
  <si>
    <t>BPA10203H</t>
  </si>
  <si>
    <t xml:space="preserve">Аксессуар к подвесной системе ARMSTRONG Верхняя деталь нониусного подвеса 400мм (в коробке 100 шт.) </t>
  </si>
  <si>
    <t>BPA10204H</t>
  </si>
  <si>
    <t xml:space="preserve">Аксессуар к подвесной системе ARMSTRONG Верхняя деталь нониусного подвеса 500мм (в коробке 100 шт.) </t>
  </si>
  <si>
    <t>BPA10205H</t>
  </si>
  <si>
    <t>Аксессуар к подвесной системе ARMSTRONG Верхняя деталь нониусного подвеса 600мм  (в коробке 100 шт.)</t>
  </si>
  <si>
    <t>BPA10206H</t>
  </si>
  <si>
    <t>Аксессуар к подвесной системе ARMSTRONG Верхняя деталь нониусного подвеса 700мм (в коробке 100 шт.)</t>
  </si>
  <si>
    <t>BPA10208H</t>
  </si>
  <si>
    <t>Аксессуар к подвесной системе ARMSTRONG Верхняя деталь нониусного подвеса 800мм (в коробке 100 шт.)</t>
  </si>
  <si>
    <t>BPA10229G</t>
  </si>
  <si>
    <t>Аксессуар к подвесной системе ARMSTRONG Штифт для соединения верхней и нижней части нониусного подвеса (в коробке 100 шт.)</t>
  </si>
  <si>
    <t>BPA952G</t>
  </si>
  <si>
    <t>Аксессуар к подвесной системе ARMSTRONG Угловой подвес (в коробке 20 шт.)</t>
  </si>
  <si>
    <t>BPA826G</t>
  </si>
  <si>
    <t>Аксессуар к подвесной системе ARMSTRONG Подвес с крючком, длина 2м (в коробке 100 шт.)</t>
  </si>
  <si>
    <t>BPA827G</t>
  </si>
  <si>
    <t>Аксессуар к подвесной системе ARMSTRONG Подвес с крючком, длина 1,7м  (в коробке 100 шт.)</t>
  </si>
  <si>
    <t>BPAWDN23G</t>
  </si>
  <si>
    <t>Аксессуар к подвесной системе ARMSTRONG Пристенный крючок для Т-профилей (в коробке 100 шт.)</t>
  </si>
  <si>
    <t>Аксессуар к подвесной системе ARMSTRONG Прямой подвес для несущих реек Axiom Canopy (в коробке 20 шт.)</t>
  </si>
  <si>
    <t>BPAWDN20H</t>
  </si>
  <si>
    <t>Аксессуар к подвесной системе ARMSTRONG Угловой подвес для резьбового стержня (в коробке 100 шт.)</t>
  </si>
  <si>
    <t>BPMCC4G</t>
  </si>
  <si>
    <t>Аксессуар к подвесной системе ARMSTRONG Заглушка для маскировки выреза для Silhouette шириной 6 мм (в коробке 200 шт.)</t>
  </si>
  <si>
    <t>BPLFCG</t>
  </si>
  <si>
    <t>Аксессуар к подвесной системе ARMSTRONG Угловой опорный элемент для Silhouette и подвесной системы шириной 15мм (в коробке 50 шт.)</t>
  </si>
  <si>
    <t>BPA11G</t>
  </si>
  <si>
    <t>Аксессуар к подвесной системе ARMSTRONG Малый крючок (в коробке 100 шт.)</t>
  </si>
  <si>
    <t>BPA12H</t>
  </si>
  <si>
    <t>Аксессуар к подвесной системе ARMSTRONG Фиксирующая пружина (в коробке 100 шт.)</t>
  </si>
  <si>
    <t>height 55</t>
  </si>
  <si>
    <t>Аксессуар к подвесной системе ARMSTRONG Подвес для Т-профиля (в коробке 100 шт.)</t>
  </si>
  <si>
    <t>BPA1837G</t>
  </si>
  <si>
    <t>Аксессуар к подвесной системе ARMSTRONG Зонтичный анкер (в коробке 100 шт.)</t>
  </si>
  <si>
    <t xml:space="preserve">Аксессуар к подвесной системе ARMSTRONG Подвес для деревянной балки (в коробке 100 шт.) </t>
  </si>
  <si>
    <t>BPA1843G</t>
  </si>
  <si>
    <t xml:space="preserve">Аксессуар к подвесной системе ARMSTRONG Распорный анкерный болт для резьбового стержня диаметром 6мм (в коробке 100 шт.) </t>
  </si>
  <si>
    <t>BPA14G</t>
  </si>
  <si>
    <t>Аксессуар к подвесной системе ARMSTRONG Универсальный зажим (в коробке 100 шт.)</t>
  </si>
  <si>
    <t>height 40</t>
  </si>
  <si>
    <t>BPA1820G</t>
  </si>
  <si>
    <t xml:space="preserve">Аксессуар к подвесной системе ARMSTRONG Клипса для опоры на полку швеллера, толщина 1,6 - 4,8мм (в коробке 100 шт.) </t>
  </si>
  <si>
    <t>BPA1821G</t>
  </si>
  <si>
    <t xml:space="preserve">Аксессуар к подвесной системе ARMSTRONG Клипса для опоры на полку швеллера, толщина 4,8 - 9,5мм (в коробке 100 шт.) </t>
  </si>
  <si>
    <t>BPA1822G</t>
  </si>
  <si>
    <t xml:space="preserve">Аксессуар к подвесной системе ARMSTRONG Клипса для быстрого подвеса, толщина 1,6 - 4,8мм (в коробке 100 шт.) </t>
  </si>
  <si>
    <t>BPA1823G</t>
  </si>
  <si>
    <t>Аксессуар к подвесной системе ARMSTRONG Клипса для быстрого подвеса, толщина 10 - 15мм (в коробке 100 шт.)</t>
  </si>
  <si>
    <t>BPA819G</t>
  </si>
  <si>
    <t xml:space="preserve">Аксессуар к подвесной системе ARMSTRONG Фиксирующая клипса; для плит толщиной 6 - 30мм (в коробке 500 шт.) </t>
  </si>
  <si>
    <t>BPA7890G</t>
  </si>
  <si>
    <t>Аксессуар к подвесной системе ARMSTRONG Универсальная фиксирующая клипса (в коробке 100 шт.)</t>
  </si>
  <si>
    <t>BPA7912G</t>
  </si>
  <si>
    <t>Аксессуар к подвесной системе ARMSTRONG Клипса для фиксации плит из мягкого минераловолокна толщиной 40мм (в коробке 100 шт.)</t>
  </si>
  <si>
    <t>1,1</t>
  </si>
  <si>
    <t>BPA7902G</t>
  </si>
  <si>
    <t xml:space="preserve">Аксессуар к подвесной системе ARMSTRONG Клипса для фиксации плит из мягкого минераловолокна толщиной 18 - 25мм (в коробке 100 шт.) </t>
  </si>
  <si>
    <t>BPA425G</t>
  </si>
  <si>
    <t xml:space="preserve">Аксессуар к подвесной системе ARMSTRONG Клипса достепа для плит с кромкой Board (в коробке 100 шт.) </t>
  </si>
  <si>
    <t>BPUPCAG</t>
  </si>
  <si>
    <t xml:space="preserve">Аксессуар к подвесной системе ARMSTRONG Универсальная пластина для крепления перегородок (в коробке 200 шт.) </t>
  </si>
  <si>
    <t>BPC1430G</t>
  </si>
  <si>
    <t xml:space="preserve">Аксессуар к подвесной системе ARMSTRONG Концевая деталь - крюк переменного позиционирования (в коробке 200 шт.) </t>
  </si>
  <si>
    <t>BPA0415G</t>
  </si>
  <si>
    <t xml:space="preserve">Аксессуар к подвесной системе ARMSTRONG Клипса-заглушка для плит с кромкой Microlook (в коробке 500 шт.) </t>
  </si>
  <si>
    <t>BPA0324G</t>
  </si>
  <si>
    <t xml:space="preserve">Аксессуар к подвесной системе ARMSTRONG Клипса-заглушка для плит с кромкой Tegular (в коробке 500 шт.) </t>
  </si>
  <si>
    <t>BPA156G</t>
  </si>
  <si>
    <t>BPA246G</t>
  </si>
  <si>
    <t>BPA328G</t>
  </si>
  <si>
    <t>Аксессуар к подвесной системе ARMSTRONG Внутренний уголок 19мм (в коробке 100 шт.)</t>
  </si>
  <si>
    <t>BPA329G</t>
  </si>
  <si>
    <t>Аксессуар к подвесной системе ARMSTRONG Внешний уголок 19мм (в коробке 100 шт.)</t>
  </si>
  <si>
    <t>BPA330G</t>
  </si>
  <si>
    <t>Аксессуар к подвесной системе ARMSTRONG Внутренний уголок 24мм (в коробке 100 шт.)</t>
  </si>
  <si>
    <t>BPA331G</t>
  </si>
  <si>
    <t>Аксессуар к подвесной системе ARMSTRONG Внешний уголоу 24мм (в коробке 100 шт.)</t>
  </si>
  <si>
    <t>BPA332G</t>
  </si>
  <si>
    <t>Аксессуар к подвесной системе ARMSTRONG Внутренний уголок для молдинга Shadowline BPT 1508HB (в коробке 100 шт.)</t>
  </si>
  <si>
    <t>BPA333G</t>
  </si>
  <si>
    <t>Аксессуар к подвесной системе ARMSTRONG Внешний уголок для молдинга Shadowline BPT 1508HB (в коробке 100 шт.)</t>
  </si>
  <si>
    <t>BPA1796G</t>
  </si>
  <si>
    <t xml:space="preserve">Аксессуар к подвесной системе ARMSTRONG Фиксирующая пружина для установки по периметру стены (в коробке 200 шт.) </t>
  </si>
  <si>
    <t>BPA7876A</t>
  </si>
  <si>
    <t xml:space="preserve">Аксессуар к подвесной системе ARMSTRONG Инструмент для пробивки слотов в форме песочных часов (в коробке 1 шт.) </t>
  </si>
  <si>
    <t>BPCA120G</t>
  </si>
  <si>
    <t>Аксессуар к подвесной системе ARMSTRONG Зажим для С-канала (в коробке 100 шт.)</t>
  </si>
  <si>
    <t>BPA131G</t>
  </si>
  <si>
    <t>Аксессуар к подвесной системе ARMSTRONG Шаблон для создания Т-образного соединения реек (в коробке 100 шт.)</t>
  </si>
  <si>
    <t>BPM311062</t>
  </si>
  <si>
    <t>Аксессуар к подвесной системе ARMSTRONG Клипса стальная  для крепежа потолочной плиты к подвесной системе (в коробке 100 шт.)</t>
  </si>
  <si>
    <t>BPA1052G</t>
  </si>
  <si>
    <t>Аксессуар к подвесной системе ARMSTRONG Нерегулируемая скоба L=73мм (в коробке 100 шт.)</t>
  </si>
  <si>
    <t>BPSTAC</t>
  </si>
  <si>
    <t xml:space="preserve">АКСЕССУАРЫ ДЛЯ ПЛИТ  </t>
  </si>
  <si>
    <t xml:space="preserve">Для Ultima Vector </t>
  </si>
  <si>
    <t>BPCS5451G</t>
  </si>
  <si>
    <t>Аксессуар к подвесной системе ARMSTRONG Optima Canopy Набор для установки фигурных панелей в группе (в коробке 4 шт)</t>
  </si>
  <si>
    <t>BPCS5452G</t>
  </si>
  <si>
    <t>Аксессуар к подвесной системе ARMSTRONG Комплект накладок для рам подвешивания (в коробке 2 шт.)</t>
  </si>
  <si>
    <t>BPCS5453G</t>
  </si>
  <si>
    <t>Аксессуар к подвесной системе ARMSTRONG Optima Canopy Комплект для выравнивания рамы(в коробке 4 шт)</t>
  </si>
  <si>
    <t>BPCS5454G</t>
  </si>
  <si>
    <t xml:space="preserve">Аксессуар к подвесной системе ARMSTRONG Optima Canopy Набор крючков-подвесов (в коробке 4 шт) </t>
  </si>
  <si>
    <t>BPCS5455G</t>
  </si>
  <si>
    <t>Аксессуар к подвесной системе ARMSTRONG Комплект для подвешиванию к оштукатуренному потолочному перекрытию (в коробке 2 шт.)</t>
  </si>
  <si>
    <t xml:space="preserve">SEISMIC Accessories </t>
  </si>
  <si>
    <t>3000x24x0,45</t>
  </si>
  <si>
    <t>Аксессуар к подвесной системе ARMSTRONG Клипса пристенная удерживающая для несущих реек (в коробке 200 шт.)</t>
  </si>
  <si>
    <t>BPES4</t>
  </si>
  <si>
    <t>Аксессуар к подвесной системе ARMSTRONG Накладка декоративная 24мм (в коробке 100шт.)</t>
  </si>
  <si>
    <t>BPSJMR15</t>
  </si>
  <si>
    <t>Аксессуар к подвесной системе ARMSTRONG Сейсмо-шина соединительная для несущих реек 24мм (в коробке 100 шт.)</t>
  </si>
  <si>
    <t>BPSJCG</t>
  </si>
  <si>
    <t>Аксессуар к подвесной системе ARMSTRONG Сейсмо-шина соединительная для поперечных реек XL 24мм (в коробке 200 шт.)</t>
  </si>
  <si>
    <t>CLS Item number</t>
  </si>
  <si>
    <t>Length</t>
  </si>
  <si>
    <t>Height</t>
  </si>
  <si>
    <t>Qty/ctn</t>
  </si>
  <si>
    <t>Weight/ctn</t>
  </si>
  <si>
    <t>Ctns/</t>
  </si>
  <si>
    <t>(lm)</t>
  </si>
  <si>
    <t>(kg)</t>
  </si>
  <si>
    <t>pallet</t>
  </si>
  <si>
    <t>Длина</t>
  </si>
  <si>
    <t>Высота</t>
  </si>
  <si>
    <t>Количество штук в коробке</t>
  </si>
  <si>
    <t>Количество мп в коробке</t>
  </si>
  <si>
    <t>Вес коробки</t>
  </si>
  <si>
    <t>Коробок на паллете</t>
  </si>
  <si>
    <t>Сервисная категория</t>
  </si>
  <si>
    <t>Javelin</t>
  </si>
  <si>
    <t>Подвесная система ARMSTRONG  Trulok Javelin рейка поперечная 1200 x 30 мм (в коробке 72 пог.м)</t>
  </si>
  <si>
    <t>Подвесная система ARMSTRONG  Trulok Javelin рейка поперечная 600 x 30 мм (в коробке 36 пог.м)</t>
  </si>
  <si>
    <t>BPT1919HC*</t>
  </si>
  <si>
    <t>Пристенный молдинг ARMSTRONG 3000 х 19 x 19 мм, БЕЛЫЙ (в коробке 108 пог.м)</t>
  </si>
  <si>
    <t xml:space="preserve"> - </t>
  </si>
  <si>
    <t>*</t>
  </si>
  <si>
    <t>To be used only with Javelin</t>
  </si>
  <si>
    <t>Для применения только с Javelin</t>
  </si>
  <si>
    <t xml:space="preserve">PRELUDE SIXTY² </t>
  </si>
  <si>
    <t>BP404093G</t>
  </si>
  <si>
    <t>Подвесная система ARMSTRONG PRELUDE 60 (2) рейка несущая 3600 х 62 мм (в коробке 43,2 пог.м) - включая BPA401G в коробке</t>
  </si>
  <si>
    <t>BP403493</t>
  </si>
  <si>
    <t>Подвесная система ARMSTRONG PRELUDE 60 (2) рейка поперечная  1800 х 62 мм слоты через 300 мм (в коробке 36 пог.м)</t>
  </si>
  <si>
    <t>BP400993</t>
  </si>
  <si>
    <t>Подвесная система ARMSTRONG PRELUDE 60 (2) рейка поперечная  2400 х 62 мм слоты через 300 мм (в коробке 36 пог.м)</t>
  </si>
  <si>
    <t>Аксессуар к подвесной системе ARMSTRONG Пристенный крючок (в коробке 100 шт)</t>
  </si>
  <si>
    <t>COLOURS</t>
  </si>
  <si>
    <t>BP404093BKG</t>
  </si>
  <si>
    <t>Подвесная система ARMSTRONG PRELUDE 60 (2) рейка несущая 3600 х 62 мм (в коробке 43,2 пог.м) в цвете ЧЕРНЫЙ</t>
  </si>
  <si>
    <t>BP404093SGG</t>
  </si>
  <si>
    <t>Подвесная система ARMSTRONG PRELUDE 60 (2) рейка несущая 3600 х 62 мм (в коробке 43,2 пог.м) в цвете СЕРЫЙ</t>
  </si>
  <si>
    <t>BP404093WRG</t>
  </si>
  <si>
    <t>Подвесная система ARMSTRONG PRELUDE 60 (2) рейка несущая 3600 х 62 мм (в коробке 43,2 пог.м) в цвете RAL 9010</t>
  </si>
  <si>
    <t>PRELUDE 24 XL - Stab/Joggled</t>
  </si>
  <si>
    <t>MAIN RUNNER</t>
  </si>
  <si>
    <t>BP314032A</t>
  </si>
  <si>
    <t>Подвесная система ARMSTRONG PRELUDE 24 PeakForm рейка несущая 3600 x 43 мм (в коробке 72 пог.м)</t>
  </si>
  <si>
    <t>А</t>
  </si>
  <si>
    <t>CROSS TEES</t>
  </si>
  <si>
    <t>Подвесная система ARMSTRONG PRELUDE 24 XL PeakForm рейка поперечная 1200 x 38 мм (в коробке 72 пог.м)</t>
  </si>
  <si>
    <t>BP313431A</t>
  </si>
  <si>
    <t>Подвесная система ARMSTRONG PRELUDE 24 XL Square Bulb рейка поперечная 1800 x 38 мм (в коробке 54 пог.м)</t>
  </si>
  <si>
    <t>Подвесная система ARMSTRONG PRELUDE 24 XL рейка поперечная 600 x 30 мм (в коробке 36 пог.м)</t>
  </si>
  <si>
    <t>BP312432</t>
  </si>
  <si>
    <t>Подвесная система ARMSTRONG PRELUDE 24 XL рейка поперечная 300 x 35 мм (в коробке 18 пог.м)</t>
  </si>
  <si>
    <t>BP314032BKA</t>
  </si>
  <si>
    <t>Подвесная система ARMSTRONG PRELUDE 24 PeakForm рейка несущая 3600 x 43 мм (в коробке 72 пог.м) в цвете ЧЕРНЫЙ</t>
  </si>
  <si>
    <t>BP314032SGA</t>
  </si>
  <si>
    <t>Подвесная система ARMSTRONG PRELUDE 24 PeakForm рейка несущая 3600 x 43 мм (в коробке 72 пог.м) в цвете СЕРЫЙ</t>
  </si>
  <si>
    <t>BP314032WRA</t>
  </si>
  <si>
    <t>Подвесная система ARMSTRONG PRELUDE 24 PeakForm рейка несущая 3600 x 43 мм (в коробке 72 пог.м) в цвете RAL9010</t>
  </si>
  <si>
    <t>BP314032CEA</t>
  </si>
  <si>
    <t>Подвесная система ARMSTRONG PRELUDE 24 PeakForm рейка несущая 3600 x 43 мм (в коробке 72 пог.м) в цвете ХРОМ</t>
  </si>
  <si>
    <t>BP314032BSA</t>
  </si>
  <si>
    <t>Подвесная система ARMSTRONG PRELUDE 24 PeakForm рейка несущая 3600 x 43 мм (в коробке 72 пог.м) в цвете BRASS</t>
  </si>
  <si>
    <t>BP313051BKB</t>
  </si>
  <si>
    <t>Подвесная система ARMSTRONG PRELUDE 24 XL PeakForm рейка поперечная 1200 x 38 мм (в коробке 72 пог.м) в цвете ЧЕРНЫЙ</t>
  </si>
  <si>
    <t>BP313051SGB</t>
  </si>
  <si>
    <t>Подвесная система ARMSTRONG PRELUDE 24 XL PeakForm рейка поперечная 1200 x 38 мм (в коробке 72 пог.м) в цвете СЕРЫЙ</t>
  </si>
  <si>
    <t>BP313051WRB</t>
  </si>
  <si>
    <t>Подвесная система ARMSTRONG PRELUDE 24 XL PeakForm рейка поперечная 1200 x 38 мм (в коробке 72 пог.м) в цвете RAL9010</t>
  </si>
  <si>
    <t>BP313051CEB</t>
  </si>
  <si>
    <t>Подвесная система ARMSTRONG PRELUDE 24 XL PeakForm рейка поперечная 1200 x 38 мм (в коробке 72 пог.м) в цвете ХРОМ</t>
  </si>
  <si>
    <t>BP313051BSB</t>
  </si>
  <si>
    <t>Подвесная система ARMSTRONG PRELUDE 24 XL PeakForm рейка поперечная 1200 x 38 мм (в коробке 72 пог.м) в цвете BRASS</t>
  </si>
  <si>
    <t>BP312021BKA</t>
  </si>
  <si>
    <t>Подвесная система ARMSTRONG PRELUDE 24 XL рейка поперечная 600 x 30 мм (в коробке 36 пог.м) в цвете ЧЕРНЫЙ</t>
  </si>
  <si>
    <t>BP312021SGA</t>
  </si>
  <si>
    <t>Подвесная система ARMSTRONG PRELUDE 24 XL рейка поперечная 600 x 30 мм (в коробке 36 пог.м) в цвете СЕРЫЙ</t>
  </si>
  <si>
    <t>BP312021WRA</t>
  </si>
  <si>
    <t>Подвесная система ARMSTRONG PRELUDE 24 XL рейка поперечная 600 x 30 мм (в коробке 36 пог.м) в цвете RAL9010</t>
  </si>
  <si>
    <t>BP312021CEA</t>
  </si>
  <si>
    <t>Подвесная система ARMSTRONG PRELUDE 24 XL рейка поперечная 600 x 30 мм (в коробке 36 пог.м) в цвете ХРОМ</t>
  </si>
  <si>
    <t>BP312021BSA</t>
  </si>
  <si>
    <t>Подвесная система ARMSTRONG PRELUDE 24 XL рейка поперечная 600 x 30 мм (в коробке 36 пог.м) в цвете BRASS</t>
  </si>
  <si>
    <t>PRELUDE 24 TL - Hook/Butt Cut</t>
  </si>
  <si>
    <t>NON CORROSIVE SYSTEM</t>
  </si>
  <si>
    <t>BP284042</t>
  </si>
  <si>
    <t>Подвесная система ARMSTRONG PRELUDE 24 PeakForm коррозионно-стойкая рейка несущая 3600 x 43 мм (в коробке 72 пог.м)</t>
  </si>
  <si>
    <t>BP143032</t>
  </si>
  <si>
    <t>Подвесная система ARMSTRONG PRELUDE 24 XL PeakForm коррозионно-стойкая рейка поперечная 1200 x 38 мм (в коробке 72 пог.м)</t>
  </si>
  <si>
    <t>BP142032</t>
  </si>
  <si>
    <t>Подвесная система ARMSTRONG PRELUDE 24 XL коррозионно-стойкая рейка поперечная 600 x 38 мм (в коробке 36 пог.м)</t>
  </si>
  <si>
    <t>Corrosive Resistant - Accessories</t>
  </si>
  <si>
    <t>BPAWDNCR20H</t>
  </si>
  <si>
    <t>Аксессуар к подвесной системе ARMSTRONG Переходник для резьбового стержня коррозионно-стойкий (Т15/Т24/Т35) (в коробке 100 шт.)</t>
  </si>
  <si>
    <t>BPACR1827G</t>
  </si>
  <si>
    <t>Аксессуар к подвесной системе ARMSTRONG Гайка M6 коррозионно-стойкая (в коробке 100 шт)</t>
  </si>
  <si>
    <t>BPACR1829G</t>
  </si>
  <si>
    <t>Аксессуар к подвесной системе ARMSTRONG Резьбовой стержень D= 6 мм коррозионно-стойкий (в коробке 50 пог.м.)</t>
  </si>
  <si>
    <t>BPT1924LB</t>
  </si>
  <si>
    <t>BPACR827G</t>
  </si>
  <si>
    <t xml:space="preserve">Аксессуар к подвесной системе ARMSTRONG Подвес-крючок со спицей длиной 1700мм коррозионно-стойкий (в коробке 100 шт) </t>
  </si>
  <si>
    <t>BPACR12G</t>
  </si>
  <si>
    <t>Аксессуар к подвесной системе ARMSTRONG Фиксирующая пружина коррозионно-стойкая (в коробке 100 шт)</t>
  </si>
  <si>
    <t>BPACR11G</t>
  </si>
  <si>
    <t>Аксессуар к подвесной системе ARMSTRONG Малый крюк коррозионно-стойкий (в коробке 100 шт)</t>
  </si>
  <si>
    <t>Аксессуар к подвесной системе ARMSTRONG Универсальная удерживающая клипса коррозионно-стойкая (в коробке 100 шт)</t>
  </si>
  <si>
    <t>PRELUDE 15 TL - Hook/Butt Cut</t>
  </si>
  <si>
    <t>BP304033A</t>
  </si>
  <si>
    <t>Подвесная система ARMSTRONG PRELUDE 15 PeakForm рейка несущая 3600 x 43 мм (в коробке 72 пог.м)</t>
  </si>
  <si>
    <t>BP103433B</t>
  </si>
  <si>
    <t>Подвесная система ARMSTRONG PRELUDE 15 TL рейка поперечная 1800 x 38 мм (в коробке 54 пог.м)</t>
  </si>
  <si>
    <t>BP103033A</t>
  </si>
  <si>
    <t>Подвесная система ARMSTRONG PRELUDE 15 TL рейка поперечная 1200 x 38 мм (в коробке 72 пог.м)</t>
  </si>
  <si>
    <t>BP102033A</t>
  </si>
  <si>
    <t>Подвесная система ARMSTRONG PRELUDE 15 TL рейка поперечная 600 x 38 мм (в коробке 36 пог.м)</t>
  </si>
  <si>
    <t>BP102433A</t>
  </si>
  <si>
    <t>Подвесная система ARMSTRONG PRELUDE 15 TL рейка поперечная 300 x 38 мм (в коробке 36 пог.м)</t>
  </si>
  <si>
    <t>BP304033BKA</t>
  </si>
  <si>
    <t>Подвесная система ARMSTRONG PRELUDE 15 PeakForm рейка несущая 3600 x 43 мм (в коробке 72 пог.м) в цвете ЧЕРНЫЙ</t>
  </si>
  <si>
    <t>BP304033SGA</t>
  </si>
  <si>
    <t>Подвесная система ARMSTRONG PRELUDE 15 PeakForm рейка несущая 3600 x 43 мм (в коробке 72 пог.м) в цвете СЕРЫЙ</t>
  </si>
  <si>
    <t>BP304033WRA</t>
  </si>
  <si>
    <t>Подвесная система ARMSTRONG PRELUDE 15 PeakForm рейка несущая 3600 x 43 мм (в коробке 72 пог.м) в цвете RAL9010</t>
  </si>
  <si>
    <t>BP304033BSA</t>
  </si>
  <si>
    <t>Подвесная система ARMSTRONG PRELUDE 15 PeakForm рейка несущая 3600 x 43 мм (в коробке 72 пог.м) в цвете BRASS</t>
  </si>
  <si>
    <t>BP103033BKA</t>
  </si>
  <si>
    <t>Подвесная система ARMSTRONG PRELUDE 15 TL рейка поперечная 1200 x 38 мм (в коробке 72 пог.м) в цвете ЧЕРНЫЙ</t>
  </si>
  <si>
    <t>BP103033SGA</t>
  </si>
  <si>
    <t>Подвесная система ARMSTRONG PRELUDE 15 TL рейка поперечная 1200 x 38 мм (в коробке 72 пог.м) в цвете СЕРЫЙ</t>
  </si>
  <si>
    <t>BP103033WRA</t>
  </si>
  <si>
    <t>Подвесная система ARMSTRONG PRELUDE 15 TL рейка поперечная 1200 x 38 мм (в коробке 72 пог.м) в цвете RAL9010</t>
  </si>
  <si>
    <t>BP103033BSA</t>
  </si>
  <si>
    <t>Подвесная система ARMSTRONG PRELUDE 15 TL рейка поперечная 1200 x 38 мм (в коробке 72 пог.м) в цвете BRASS</t>
  </si>
  <si>
    <t>BP102033BKA</t>
  </si>
  <si>
    <t>Подвесная система ARMSTRONG PRELUDE 15 TL рейка поперечная 600 x 38 мм (в коробке 36 пог.м) в цвете ЧЕРНЫЙ</t>
  </si>
  <si>
    <t>BP102033SGA</t>
  </si>
  <si>
    <t>Подвесная система ARMSTRONG PRELUDE 15 TL рейка поперечная 600 x 38 мм (в коробке 36 пог.м) в цвете СЕРЫЙ</t>
  </si>
  <si>
    <t>BP102033WRA</t>
  </si>
  <si>
    <t>Подвесная система ARMSTRONG PRELUDE 15 TL рейка поперечная 600 x 38 мм (в коробке 36 пог.м) в цвете RAL9010</t>
  </si>
  <si>
    <t>BP102033BSA</t>
  </si>
  <si>
    <t>Подвесная система ARMSTRONG PRELUDE 15 TL рейка поперечная 600 x 38 мм (в коробке 36 пог.м) в цвете BRASS</t>
  </si>
  <si>
    <t xml:space="preserve">PRELUDE 15 XL </t>
  </si>
  <si>
    <t>Подвесная система ARMSTRONG PRELUDE 15 XL PeakForm рейка поперечная 1200 x 38 мм (в коробке 72 пог.м)</t>
  </si>
  <si>
    <t>Подвесная система ARMSTRONG PRELUDE 15 XL PeakForm рейка поперечная 600 x 38 мм (в коробке 36 пог.м)</t>
  </si>
  <si>
    <t>BP303033BKB</t>
  </si>
  <si>
    <t>Подвесная система ARMSTRONG PRELUDE 15 XL PeakForm рейка поперечная 1200 x 38 мм (в коробке 72 пог.м) в цвете ЧЕРНЫЙ</t>
  </si>
  <si>
    <t>BP303033SGB</t>
  </si>
  <si>
    <t>Подвесная система ARMSTRONG PRELUDE 15 XL PeakForm рейка поперечная 1200 x 38 мм (в коробке 72 пог.м) в цвете СЕРЫЙ</t>
  </si>
  <si>
    <t>BP303033WRB</t>
  </si>
  <si>
    <t>Подвесная система ARMSTRONG PRELUDE 15 XL PeakForm рейка поперечная 1200 x 38 мм (в коробке 72 пог.м) в цвете RAL9010</t>
  </si>
  <si>
    <t>BP303033BSB</t>
  </si>
  <si>
    <t>Подвесная система ARMSTRONG PRELUDE 15 XL PeakForm рейка поперечная 1200 x 38 мм (в коробке 72 пог.м) в цвете BRASS</t>
  </si>
  <si>
    <t>BP302033BKB</t>
  </si>
  <si>
    <t>Подвесная система ARMSTRONG PRELUDE 15 XL PeakForm рейка поперечная 600 x 38 мм (в коробке 36 пог.м) в цвете ЧЕРНЫЙ</t>
  </si>
  <si>
    <t>BP302033SGB</t>
  </si>
  <si>
    <t>Подвесная система ARMSTRONG PRELUDE 15 XL PeakForm рейка поперечная 600 x 38 мм (в коробке 36 пог.м) в цвете СЕРЫЙ</t>
  </si>
  <si>
    <t>BP302033WRB</t>
  </si>
  <si>
    <t>Подвесная система ARMSTRONG PRELUDE 15 XL PeakForm рейка поперечная 600 x 38 мм (в коробке 36 пог.м) в цвете RAL9010</t>
  </si>
  <si>
    <t>BP302033BSB</t>
  </si>
  <si>
    <t>Подвесная система ARMSTRONG PRELUDE 15 XL PeakForm рейка поперечная 600 x 38 мм (в коробке 36 пог.м) в цвете BRASS</t>
  </si>
  <si>
    <t>6mm Reveal - GLOBAL WHITE</t>
  </si>
  <si>
    <t>BP804042G</t>
  </si>
  <si>
    <t>Подвесная система ARMSTRONG SILHOUETTE XL рейка несущая 3600 x 44 мм (в коробке 72 пог.м)</t>
  </si>
  <si>
    <t>BP804042BIG</t>
  </si>
  <si>
    <t>Подвесная система ARMSTRONG SILHOUETTE XL рейка несущая 3600 x 44 мм с ЧЁРНЫМ пазом (в коробке 72 пог.м)</t>
  </si>
  <si>
    <t>BP804042BKG</t>
  </si>
  <si>
    <t>Подвесная система ARMSTRONG SILHOUETTE XL рейка несущая 3600 x 44 мм ЧЁРНЫЙ (в коробке 72 пог.м)</t>
  </si>
  <si>
    <t>BP803042G</t>
  </si>
  <si>
    <t>Подвесная система ARMSTRONG SILHOUETTE XL рейка поперечная 1200 x 44 мм (в коробке 72 пог.м)</t>
  </si>
  <si>
    <t>BP803042BIG</t>
  </si>
  <si>
    <t>Подвесная система ARMSTRONG SILHOUETTE XL рейка поперечная 1200 x 44 мм с ЧЁРНЫМ пазом (в коробке 72 пог.м)</t>
  </si>
  <si>
    <t>BP803042BKG</t>
  </si>
  <si>
    <t>Подвесная система ARMSTRONG SILHOUETTE XL рейка поперечная 1200 x 44 мм ЧЁРНЫЙ (в коробке 72 пог.м)</t>
  </si>
  <si>
    <t>BP802042G</t>
  </si>
  <si>
    <t>Подвесная система ARMSTRONG SILHOUETTE XL рейка поперечная 600 x 44 мм (в коробке 36 пог.м)</t>
  </si>
  <si>
    <t>BP802042BIG</t>
  </si>
  <si>
    <t>Подвесная система ARMSTRONG SILHOUETTE XL рейка поперечная 600 x 44 мм с ЧЁРНЫМ пазом (в коробке 36 пог.м)</t>
  </si>
  <si>
    <t>BP802042BKG</t>
  </si>
  <si>
    <t>Подвесная система ARMSTRONG SILHOUETTE XL рейка поперечная 600 x 44 мм ЧЁРНЫЙ (в коробке 36 пог.м)</t>
  </si>
  <si>
    <t>BI : Black inside (white with black reveal)</t>
  </si>
  <si>
    <t>BK : All black</t>
  </si>
  <si>
    <t>Width</t>
  </si>
  <si>
    <t>Ширина</t>
  </si>
  <si>
    <t>BANDRASTER PROFILES</t>
  </si>
  <si>
    <t>BP363050</t>
  </si>
  <si>
    <t>Подвесная система ARMSTRONG BANDRASTER шириной 50мм рейка несущая 3600 x 50 мм (в коробке 28,8 пог.м)</t>
  </si>
  <si>
    <t>BP363075</t>
  </si>
  <si>
    <t>Подвесная система ARMSTRONG BANDRASTER шириной 75мм рейка несущая 3600 x 75 мм (в коробке 28,8 пог.м)</t>
  </si>
  <si>
    <t>BP363100</t>
  </si>
  <si>
    <t>Подвесная система ARMSTRONG BANDRASTER шириной 100мм рейка несущая 3600 x 100 мм (в коробке 28,8 пог.м)</t>
  </si>
  <si>
    <t>BP363125</t>
  </si>
  <si>
    <t>Подвесная система ARMSTRONG BANDRASTER шириной 125мм рейка несущая 3600 x 125 мм (в коробке 28,8 пог.м)</t>
  </si>
  <si>
    <t>BP363150</t>
  </si>
  <si>
    <t>Подвесная система ARMSTRONG BANDRASTER шириной 150мм рейка несущая 3600 x 150 мм (в коробке 14,4 пог.м)</t>
  </si>
  <si>
    <t>BP360050A</t>
  </si>
  <si>
    <t>Подвесная система ARMSTRONG BANDRASTER шириной 50мм рейка несущая 3600 x 50 мм без слотов (в коробке 28,8 пог.м)</t>
  </si>
  <si>
    <t>BP360075A</t>
  </si>
  <si>
    <t>Подвесная система ARMSTRONG BANDRASTER шириной 75мм рейка несущая 3600 x 75 мм без слотов (в коробке 28,8 пог.м)</t>
  </si>
  <si>
    <t>BP360100A</t>
  </si>
  <si>
    <t>Подвесная система ARMSTRONG BANDRASTER шириной 100мм рейка несущая 3600 x 100 мм без слотов (в коробке 28,8 пог.м)</t>
  </si>
  <si>
    <t>BP360125A</t>
  </si>
  <si>
    <t>Подвесная система ARMSTRONG BANDRASTER шириной 125мм рейка несущая 3600 x 125 мм без слотов (в коробке 28,8 пог.м)</t>
  </si>
  <si>
    <t>BP360150</t>
  </si>
  <si>
    <t>Подвесная система ARMSTRONG BANDRASTER шириной 150мм рейка несущая 3600 x 150 мм без слотов (в коробке 14,4 пог.м)</t>
  </si>
  <si>
    <t>BANDRASTER ACCESSORIES</t>
  </si>
  <si>
    <t>BPA360501</t>
  </si>
  <si>
    <t>Аксессуар к подвесной системе ARMSTRONG Соединительный элемент для стержневого подвеса 50мм (в коробке 50 шт.)</t>
  </si>
  <si>
    <t>BPA360502G</t>
  </si>
  <si>
    <t>Аксессуар к подвесной системе ARMSTRONG Нониусный подвес 50 мм (в коробке 100 шт.)</t>
  </si>
  <si>
    <t>BPA360503G</t>
  </si>
  <si>
    <t>Аксессуар к подвесной системе ARMSTRONG Соединительный элемент для продольных секций 50 мм (в коробке 100 шт.)</t>
  </si>
  <si>
    <t>BPA360504G</t>
  </si>
  <si>
    <t>Аксессуар к подвесной системе ARMSTRONG Соединительный элемент для поперечных секций 50 мм (в коробке 100 шт.)</t>
  </si>
  <si>
    <t>BPA360505G</t>
  </si>
  <si>
    <t>Аксессуар к подвесной системе ARMSTRONG Пристенный соединительный элемент 50 мм (в коробке 100 шт.)</t>
  </si>
  <si>
    <t>Аксессуар к подвесной системе ARMSTRONG Соединительный элемент для стержневого подвеса 75мм (в коробке 50 шт.)</t>
  </si>
  <si>
    <t>BPA360752G</t>
  </si>
  <si>
    <t>Аксессуар к подвесной системе ARMSTRONG Нониусный подвес 75 мм (в коробке 100 шт.)</t>
  </si>
  <si>
    <t>BPA360753G</t>
  </si>
  <si>
    <t>Аксессуар к подвесной системе ARMSTRONG Соединительный элемент для продольных секций 75 мм (в коробке 100 шт.)</t>
  </si>
  <si>
    <t>BPA360754G</t>
  </si>
  <si>
    <t>Аксессуар к подвесной системе ARMSTRONG Соединительный элемент для поперечных секций 75 мм (в коробке 100 шт.)</t>
  </si>
  <si>
    <t>BPA360755G</t>
  </si>
  <si>
    <t>Аксессуар к подвесной системе ARMSTRONG Пристенный соединительный элемент 75 мм (в коробке 100 шт.)</t>
  </si>
  <si>
    <t>Аксессуар к подвесной системе ARMSTRONG Соединительный элемент для стержневого подвеса 100мм (в коробке 50 шт.)</t>
  </si>
  <si>
    <t>BPA361252G</t>
  </si>
  <si>
    <t>Аксессуар к подвесной системе ARMSTRONG Нониусный подвес 125 мм (в коробке 100 шт.)</t>
  </si>
  <si>
    <t>BPA361253G</t>
  </si>
  <si>
    <t>Аксессуар к подвесной системе ARMSTRONG Соединительный элемент для продольных секций 125 мм (в коробке 100 шт.)</t>
  </si>
  <si>
    <t>BPA361254G</t>
  </si>
  <si>
    <t>Аксессуар к подвесной системе ARMSTRONG Соединительный элемент для поперечных секций 125 мм (в коробке 100 шт.)</t>
  </si>
  <si>
    <t>BPA361255G</t>
  </si>
  <si>
    <t>Аксессуар к подвесной системе ARMSTRONG Пристенный соединительный элемент 125 мм (в коробке 100 шт.)</t>
  </si>
  <si>
    <t>BPA361502G</t>
  </si>
  <si>
    <t>Аксессуар к подвесной системе ARMSTRONG Нониусный подвес 150 мм (в коробке 100 шт.)</t>
  </si>
  <si>
    <t>BPA361503G</t>
  </si>
  <si>
    <t>Аксессуар к подвесной системе ARMSTRONG Соединительный элемент для продольных секций 150 мм (в коробке 100 шт.)</t>
  </si>
  <si>
    <t>BPA361504G</t>
  </si>
  <si>
    <t>Аксессуар к подвесной системе ARMSTRONG Соединительный элемент для поперечных секций 150 мм (в коробке 50 шт.)</t>
  </si>
  <si>
    <t>BPA361505G</t>
  </si>
  <si>
    <t>Аксессуар к подвесной системе ARMSTRONG Пристенный соединительный элемент 150 мм (в коробке 50 шт.)</t>
  </si>
  <si>
    <t>PRELUDE 35 Global White</t>
  </si>
  <si>
    <t>Peakform Main Runner &amp; Cross tees</t>
  </si>
  <si>
    <t xml:space="preserve">Подвесная система ARMSTRONG PRELUDE 35 рейка несущая 3600 x 43 мм (в коробке 57,6 пог.м) </t>
  </si>
  <si>
    <t>BP243042</t>
  </si>
  <si>
    <t>Подвесная система ARMSTRONG PRELUDE 35 рейка поперечная 1200 x 43 мм (в коробке 43,2 пог.м)</t>
  </si>
  <si>
    <t>Подвесная система ARMSTRONG PRELUDE 35 рейка поперечная 1500 x 43 мм (в коробке 48 пог.м)</t>
  </si>
  <si>
    <t>SEMI CONCEALED AND CONCEALED SYSTEMS</t>
  </si>
  <si>
    <t>Подвесная система ARMSTRONG рейка Z-образная 1500 x 32 мм (в коробке 30 пог.м)</t>
  </si>
  <si>
    <t>Подвесная система ARMSTRONG рейка Z-образная 1800 x 32 мм (в коробке 36 пог.м)</t>
  </si>
  <si>
    <t>Подвесная система ARMSTRONG рейка Z-образная 2500 х 70 мм (в коробке 25 пог.м)</t>
  </si>
  <si>
    <t>BPCC4000G</t>
  </si>
  <si>
    <t xml:space="preserve">Аксессуар к подвесной системе ARMSTRONG Канал 13 х 38 мм (в коробке 20 шт.) </t>
  </si>
  <si>
    <t>CLS Item</t>
  </si>
  <si>
    <t>Gauge</t>
  </si>
  <si>
    <t>Weight per</t>
  </si>
  <si>
    <t>Number</t>
  </si>
  <si>
    <t>Carton (kg)</t>
  </si>
  <si>
    <t>category</t>
  </si>
  <si>
    <t>BP524206G</t>
  </si>
  <si>
    <t>Подвесная система ARMSTRONG Профиль Axiom высотой 50 мм (в коробке 15 пог.м)</t>
  </si>
  <si>
    <t>BP524206WRG</t>
  </si>
  <si>
    <t>Подвесная система ARMSTRONG Профиль Axiom высотой 50 мм в цвете RAL 9010(в коробке 15 пог.м)</t>
  </si>
  <si>
    <t>BP544206G</t>
  </si>
  <si>
    <t>Подвесная система ARMSTRONG Профиль Axiom высотой 100 мм (в коробке 15 пог.м)</t>
  </si>
  <si>
    <t>BP544206WRG</t>
  </si>
  <si>
    <t>Подвесная система ARMSTRONG Профиль Axiom высотой 100 мм в цвете RAL 9010(в коробке 15 пог.м)</t>
  </si>
  <si>
    <t>BP564206G</t>
  </si>
  <si>
    <t>Подвесная система ARMSTRONG Профиль Axiom высотой 150 мм (в коробке 15 пог.м)</t>
  </si>
  <si>
    <t>BP564206WRG</t>
  </si>
  <si>
    <t>Подвесная система ARMSTRONG Профиль Axiom высотой 150 мм в цвете RAL 9010(в коробке 15 пог.м)</t>
  </si>
  <si>
    <t>BP584206G</t>
  </si>
  <si>
    <t>Подвесная система ARMSTRONG Профиль Axiom высотой 200 мм (в коробке 15 пог.м)</t>
  </si>
  <si>
    <t>BP584206WRG</t>
  </si>
  <si>
    <t>Подвесная система ARMSTRONG Профиль Axiom высотой 200 мм в цвете RAL 9010(в коробке 15 пог.м)</t>
  </si>
  <si>
    <t>BPT3225G</t>
  </si>
  <si>
    <t>25x15</t>
  </si>
  <si>
    <t>15x32</t>
  </si>
  <si>
    <t>32 / 36</t>
  </si>
  <si>
    <t>BPT3225WRG</t>
  </si>
  <si>
    <t>BPT3215G</t>
  </si>
  <si>
    <t>25x15x15</t>
  </si>
  <si>
    <t>BPT3215WRG</t>
  </si>
  <si>
    <t>BPT3219G</t>
  </si>
  <si>
    <t>25x15x19</t>
  </si>
  <si>
    <t>BPT3219WRG</t>
  </si>
  <si>
    <t>BPT3208G</t>
  </si>
  <si>
    <t>8x32</t>
  </si>
  <si>
    <t>BPT3208WRG</t>
  </si>
  <si>
    <t>BPT3210G</t>
  </si>
  <si>
    <t>10x32</t>
  </si>
  <si>
    <t>BPT3210WRG</t>
  </si>
  <si>
    <t>BPT3213H</t>
  </si>
  <si>
    <t>Подвесная система ARMSTRONG Профилированный молдинг сопряжения с гипсокартоном (в коробке 24 пог.м)</t>
  </si>
  <si>
    <t>BPT3213WRH</t>
  </si>
  <si>
    <t>Подвесная система ARMSTRONG Профилированный молдинг сопряжения с гипсокартоном в цвете RAL 9010 (в коробке 24 пог.м)</t>
  </si>
  <si>
    <t>Аксессуар к подвесной системе ARMSTRONG Универсальная соединительная накладка Axiom (в коробке 100 шт.)</t>
  </si>
  <si>
    <t xml:space="preserve">Аксессуар к подвесной системе ARMSTRONG Универсальная соединительная клипса Axiom для Т-реек (в коробке 100 шт.) </t>
  </si>
  <si>
    <t xml:space="preserve">Аксессуар к подвесной системе ARMSTRONG Универсальная угловая клипса Axiom (в коробке 100 шт.) </t>
  </si>
  <si>
    <t xml:space="preserve">Аксессуар к подвесной системе ARMSTRONG Универсальная клипса подвеса Axiom (в коробке 100 шт.) </t>
  </si>
  <si>
    <t>BPA334G</t>
  </si>
  <si>
    <t xml:space="preserve">Аксессуар к подвесной системе ARMSTRONG Угловое крепление профиля Axiom 50 мм (в коробке 2 шт.) </t>
  </si>
  <si>
    <t>N/A</t>
  </si>
  <si>
    <t>BPA334WRG</t>
  </si>
  <si>
    <t xml:space="preserve">Аксессуар к подвесной системе ARMSTRONG Угловое крепление профиля Axiom 50 мм  в цвете RAL 9010(в коробке 2 шт.) </t>
  </si>
  <si>
    <t>BPA335G</t>
  </si>
  <si>
    <t xml:space="preserve">Аксессуар к подвесной системе ARMSTRONG Угловое крепление профиля Axiom 100 мм (в коробке 2 шт.) </t>
  </si>
  <si>
    <t>BPA335WRG</t>
  </si>
  <si>
    <t xml:space="preserve">Аксессуар к подвесной системе ARMSTRONG Угловое крепление профиля Axiom 100 мм в цвете RAL 9010 (в коробке 2 шт.) </t>
  </si>
  <si>
    <t>BPA336G</t>
  </si>
  <si>
    <t xml:space="preserve">Аксессуар к подвесной системе ARMSTRONG Угловое крепление профиля Axiom 150 мм (в коробке 2 шт.) </t>
  </si>
  <si>
    <t>BPA336WRG</t>
  </si>
  <si>
    <t>BPA337G</t>
  </si>
  <si>
    <t xml:space="preserve">Аксессуар к подвесной системе ARMSTRONG Угловое крепление профиля Axiom 200 мм (в коробке 2 шт.) </t>
  </si>
  <si>
    <t>BPA337WRG</t>
  </si>
  <si>
    <t xml:space="preserve">Аксессуар к подвесной системе ARMSTRONG Прямая клипса подвеса (в коробке 100 шт.) </t>
  </si>
  <si>
    <t xml:space="preserve">Аксессуар к подвесной системе ARMSTRONG Угловая клипса подвеса (в коробке 100 шт.) </t>
  </si>
  <si>
    <t>BP551411G</t>
  </si>
  <si>
    <t xml:space="preserve">Подвесная система ARMSTRONG Профиль Axiom C Canopy - Vector/MicroLook/Tegular Profiles (в коробке 15 пог.м.)  </t>
  </si>
  <si>
    <t>BPA345G</t>
  </si>
  <si>
    <t xml:space="preserve">Аксессуар к подвесной системе ARMSTRONG Угловой подвес Axiom для кромок Tegular, Vector (в коробке 2 шт.) </t>
  </si>
  <si>
    <t>BPA348G</t>
  </si>
  <si>
    <t xml:space="preserve">Аксессуар к подвесной системе ARMSTRONG Скоба-подвес для С-канала (в коробке 20 шт.) </t>
  </si>
  <si>
    <t xml:space="preserve">Аксессуар к подвесной системе ARMSTRONG крепеж для С-канала (в коробке 100 шт.) </t>
  </si>
  <si>
    <t>BPAX22G15</t>
  </si>
  <si>
    <t xml:space="preserve">Интерьерный потолочный фрагмент Axiom Classic Canopy 1200x1200mm Trulok 15mm (в коробке 1,44 м2)  </t>
  </si>
  <si>
    <t>kit/набор</t>
  </si>
  <si>
    <t>BPAX32G15</t>
  </si>
  <si>
    <t xml:space="preserve">Интерьерный потолочный фрагмент Axiom Classic Canopy 1800x1200mm Trulok 15mm (в коробке 2,16 м2)  </t>
  </si>
  <si>
    <t>BPAX33G15</t>
  </si>
  <si>
    <t xml:space="preserve">Интерьерный потолочный фрагмент Axiom Classic Canopy 1800x1800mm Trulok 15mm (в коробке 3,24 м2)  </t>
  </si>
  <si>
    <t>BPAX42G15</t>
  </si>
  <si>
    <t xml:space="preserve">Интерьерный потолочный фрагмент Axiom Classic Canopy 2400x1200mm Trulok 15mm (в коробке 2,88 м2)  </t>
  </si>
  <si>
    <t>BPAX43G15</t>
  </si>
  <si>
    <t xml:space="preserve">Интерьерный потолочный фрагмент Axiom Classic Canopy 2400x1800mm Trulok 15mm (в коробке 4,32 м2)  </t>
  </si>
  <si>
    <t>BPAX44G15</t>
  </si>
  <si>
    <t xml:space="preserve">Интерьерный потолочный фрагмент Axiom Classic Canopy 2400x2400mm Trulok 15mm (в коробке 5,76 м2)  </t>
  </si>
  <si>
    <t>BPAX52G15</t>
  </si>
  <si>
    <t xml:space="preserve">Интерьерный потолочный фрагмент Axiom Classic Canopy 3000x1200mm Trulok 15mm (в коробке 3,60 м2)  </t>
  </si>
  <si>
    <t>BPAX53G15</t>
  </si>
  <si>
    <t xml:space="preserve">Интерьерный потолочный фрагмент Axiom Classic Canopy 3000x1800mm Trulok 15mm (в коробке 5,40 м2)  </t>
  </si>
  <si>
    <t>BPAX54G15</t>
  </si>
  <si>
    <t xml:space="preserve">Интерьерный потолочный фрагмент Axiom Classic Canopy 3000x2400mm Trulok 15mm (в коробке 7,204 м2)  </t>
  </si>
  <si>
    <t>BPAX55G15</t>
  </si>
  <si>
    <t xml:space="preserve">Интерьерный потолочный фрагмент Axiom Classic Canopy 3000x3000mm Trulok 15mm (в коробке 9,00 м2)  </t>
  </si>
  <si>
    <t>BPAX22G24</t>
  </si>
  <si>
    <t xml:space="preserve">Интерьерный потолочный фрагмент Axiom Classic Canopy 1200x1200mm Trulok 24mm  (в коробке 1,44 м2)  </t>
  </si>
  <si>
    <t>BPAX32G24</t>
  </si>
  <si>
    <t xml:space="preserve">Интерьерный потолочный фрагмент Axiom Classic Canopy 1800x1200mm Trulok 24mm  (в коробке 2,16 м2)  </t>
  </si>
  <si>
    <t>BPAX33G24</t>
  </si>
  <si>
    <t xml:space="preserve">Интерьерный потолочный фрагмент Axiom Classic Canopy 1800x1800mm Trulok 24mm (в коробке 3,24 м2)  </t>
  </si>
  <si>
    <t>BPAX42G24</t>
  </si>
  <si>
    <t xml:space="preserve">Интерьерный потолочный фрагмент Axiom Classic Canopy 2400x1200mm Trulok 24mm (в коробке 2,88 м2)  </t>
  </si>
  <si>
    <t>BPAX43G24</t>
  </si>
  <si>
    <t xml:space="preserve">Интерьерный потолочный фрагмент Axiom Classic Canopy 2400x1800mm Trulok 24mm (в коробке 4,32 м2)  </t>
  </si>
  <si>
    <t>BPAX44G24</t>
  </si>
  <si>
    <t xml:space="preserve">Интерьерный потолочный фрагмент Axiom Classic Canopy 2400x2400mm Trulok 24mm (в коробке 5,76 м2)  </t>
  </si>
  <si>
    <t>BPAX52G24</t>
  </si>
  <si>
    <t xml:space="preserve">Интерьерный потолочный фрагмент Axiom Classic Canopy 3000x1200mm Trulok 24mm (в коробке 3,60 м2)  </t>
  </si>
  <si>
    <t>BPAX53G24</t>
  </si>
  <si>
    <t xml:space="preserve">Интерьерный потолочный фрагмент Axiom Classic Canopy 3000x1800mm Trulok 24mm (в коробке 5,40 м2)  </t>
  </si>
  <si>
    <t>BPAX54G24</t>
  </si>
  <si>
    <t xml:space="preserve">Интерьерный потолочный фрагмент Axiom Classic Canopy 3000x2400mm Trulok 24mm (в коробке 7,20 м2)  </t>
  </si>
  <si>
    <t>BPAX55G24</t>
  </si>
  <si>
    <t xml:space="preserve">Интерьерный потолочный фрагмент Axiom Classic Canopy 3000x3000mm Trulok 24mm (в коробке 9,00 м2)  </t>
  </si>
  <si>
    <t>BPCSAK22G15</t>
  </si>
  <si>
    <t xml:space="preserve">Интерьерный потолочный фрагмент Axiom Knife Edge Canopy 1200x1200mm Trulok 15mm  (в коробке 1,44 м2)  </t>
  </si>
  <si>
    <t>BPCSAK32G15</t>
  </si>
  <si>
    <t xml:space="preserve">Интерьерный потолочный фрагмент Axiom Knife Edge Canopy 1800x1200mm Trulok 15mm (в коробке 2,16 м2)  </t>
  </si>
  <si>
    <t>BPCSAK33G15</t>
  </si>
  <si>
    <t xml:space="preserve">Интерьерный потолочный фрагмент Axiom Knife Edge Canopy 1800x1800mm Trulok 15mm (в коробке 3,24 м2)  </t>
  </si>
  <si>
    <t>BPCSAK42G15</t>
  </si>
  <si>
    <t xml:space="preserve">Интерьерный потолочный фрагмент Axiom Knife Edge Canopy 2400x1200mm Trulok 15mm (в коробке 2,88 м2)  </t>
  </si>
  <si>
    <t>BPCSAK43G15</t>
  </si>
  <si>
    <t xml:space="preserve">Интерьерный потолочный фрагмент Axiom Knife Edge Canopy 2400x1800mm Trulok 15mm (в коробке 4,32 м2)  </t>
  </si>
  <si>
    <t>BPCSAK44G15</t>
  </si>
  <si>
    <t xml:space="preserve">Интерьерный потолочный фрагмент Axiom Knife Edge Canopy 2400x2400mm Trulok 15mm (в коробке 5,76 м2)  </t>
  </si>
  <si>
    <t>BPCSAK52G15</t>
  </si>
  <si>
    <t xml:space="preserve">Интерьерный потолочный фрагмент Axiom Knife Edge Canopy 3000x1200mm Trulok 15mm (в коробке 3,60 м2)  </t>
  </si>
  <si>
    <t>BPCSAK53G15</t>
  </si>
  <si>
    <t xml:space="preserve">Интерьерный потолочный фрагмент Axiom Knife Edge Canopy 3000x1800mm Trulok 15mm (в коробке 5,40 м2)  </t>
  </si>
  <si>
    <t>BPCSAK54G15</t>
  </si>
  <si>
    <t xml:space="preserve">Интерьерный потолочный фрагмент Axiom Knife Edge Canopy 3000x2400mm Trulok 15mm (в коробке 7,20 м2)  </t>
  </si>
  <si>
    <t>BPCSAK55G15</t>
  </si>
  <si>
    <t xml:space="preserve">Интерьерный потолочный фрагмент Axiom Knife Edge Canopy 3000x3000mm Trulok 15mm (в коробке 9,00 м2)  </t>
  </si>
  <si>
    <t>BPCSAK22G24</t>
  </si>
  <si>
    <t xml:space="preserve">Интерьерный потолочный фрагмент Axiom Knife Edge Canopy 1200x1200mm Trulok 24mm (в коробке 1,44 м2)  </t>
  </si>
  <si>
    <t>BPCSAK32G24</t>
  </si>
  <si>
    <t xml:space="preserve">Интерьерный потолочный фрагмент Axiom Knife Edge Canopy 1800x1200mm Trulok 24mm (в коробке 2,16 м2)  </t>
  </si>
  <si>
    <t>BPCSAK33G24</t>
  </si>
  <si>
    <t xml:space="preserve">Интерьерный потолочный фрагмент Axiom Knife Edge Canopy1800x1800mm Trulok 24mm (в коробке 3,24 м2)  </t>
  </si>
  <si>
    <t>BPCSAK42G24</t>
  </si>
  <si>
    <t xml:space="preserve">Интерьерный потолочный фрагмент Axiom Knife Edge Canopy 2400x1200mm Trulok 24mm (в коробке 2,88 м2)  </t>
  </si>
  <si>
    <t>BPCSAK43G24</t>
  </si>
  <si>
    <t xml:space="preserve">Интерьерный потолочный фрагмент Axiom Knife Edge Canopy 2400x1800mm Trulok 24mm (в коробке 4,32 м2)  </t>
  </si>
  <si>
    <t>BPCSAK44G24</t>
  </si>
  <si>
    <t xml:space="preserve">Интерьерный потолочный фрагмент Axiom Knife Edge Canopy 2400x2400mm Trulok 24mm (в коробке 5,76 м2)  </t>
  </si>
  <si>
    <t>BPCSAK52G24</t>
  </si>
  <si>
    <t xml:space="preserve">Интерьерный потолочный фрагмент Axiom Knife Edge Canopy 3000x1200mm Trulok 24mm (в коробке 3,60 м2)  </t>
  </si>
  <si>
    <t>BPCSAK53G24</t>
  </si>
  <si>
    <t xml:space="preserve">Интерьерный потолочный фрагмент Axiom Knife Edge Canopy 3000x1800mm Trulok 24mm (в коробке 5,40 м2)  </t>
  </si>
  <si>
    <t>BPCSAK54G24</t>
  </si>
  <si>
    <t xml:space="preserve">Интерьерный потолочный фрагмент Axiom Knife Edge Canopy 3000x2400mm Trulok 24mm (в коробке 7,20 м2)  </t>
  </si>
  <si>
    <t>BPCSAK55G24</t>
  </si>
  <si>
    <t xml:space="preserve">Интерьерный потолочный фрагмент Axiom Knife Edge Canopy 3000x3000mm Trulok 24mm (в коробке 9,00 м2)  </t>
  </si>
  <si>
    <t>BPCSAL32G24</t>
  </si>
  <si>
    <t xml:space="preserve">Интерьерный потолочный фрагмент Axiom L Canopy 1800x1200mm Trulok 24mm  (в коробке 2,16 м2)  </t>
  </si>
  <si>
    <t>BPCSAL33G24</t>
  </si>
  <si>
    <t xml:space="preserve">Интерьерный потолочный фрагмент Axiom L Canopy 1800x1800mm Trulok 24mm (в коробке 3,24 м2)  </t>
  </si>
  <si>
    <t>BPCSAL42G24</t>
  </si>
  <si>
    <t xml:space="preserve">Интерьерный потолочный фрагмент Axiom L Canopy 2400x1200mm Trulok 24mm (в коробке 2,88 м2)  </t>
  </si>
  <si>
    <t>BPCSAL43G24</t>
  </si>
  <si>
    <t xml:space="preserve">Интерьерный потолочный фрагмент Axiom L Canopy 2400x1800mm Trulok 24mm (в коробке 4,32 м2)  </t>
  </si>
  <si>
    <t>BPCSAL44G24</t>
  </si>
  <si>
    <t xml:space="preserve">Интерьерный потолочный фрагмент Axiom L Canopy 2400x2400mm Trulok 24mm (в коробке 5,76 м2)  </t>
  </si>
  <si>
    <t>PERIMETER TRIMS</t>
  </si>
  <si>
    <t>BPT1924HD</t>
  </si>
  <si>
    <t>Пристенный молдинг ARMSTRONG PRELUDE 3000 x 19 x 24 мм (в коробке 108 пог.м) для плит с кромкой Board</t>
  </si>
  <si>
    <t>Пристенный молдинг ARMSTRONG PRELUDE 3050 x 19 x 24 мм цвет ХРОМ (в коробке 109.8 пог.м)</t>
  </si>
  <si>
    <t>BPT2419HWR</t>
  </si>
  <si>
    <t>BPT2419HBK</t>
  </si>
  <si>
    <t>BPT2419HSG</t>
  </si>
  <si>
    <t>BPT1932HA</t>
  </si>
  <si>
    <t>Пристенный молдинг ARMSTRONG 3000 х 32 x 19 мм, БЕЛЫЙ (в коробке 108 пог.м)</t>
  </si>
  <si>
    <t>BPT2401HA</t>
  </si>
  <si>
    <t>BPT3030H</t>
  </si>
  <si>
    <t xml:space="preserve">Пристенный молдинг ARMSTRONG PRELUDE 3000 х 30 x 30 мм(в коробке 90 пог.м) </t>
  </si>
  <si>
    <t>BPT3030HBK</t>
  </si>
  <si>
    <t>Пристенный молдинг ARMSTRONG PRELUDE 3000 х 30 x 30 мм(в коробке 90 пог.м) цвет ЧЕРНЫЙ</t>
  </si>
  <si>
    <t>BPT3030HUP</t>
  </si>
  <si>
    <t>BPT1508HB</t>
  </si>
  <si>
    <t>Пристенный молдинг ARMSTRONG PRELUDE 3050 x 25 x 15  мм (в коробке 109.8 пог.м) для плит с кромкой MicroLook</t>
  </si>
  <si>
    <t>15 + 15</t>
  </si>
  <si>
    <t>8 + 25</t>
  </si>
  <si>
    <t>BPT1508HWRB</t>
  </si>
  <si>
    <t>Пристенный молдинг ARMSTRONG PRELUDE 3050 x 25 x 15  мм цвет RAL9010 (в коробке 109.8 пог.м) для плит с кромкой MicroLook</t>
  </si>
  <si>
    <t>BPT1508HBKB</t>
  </si>
  <si>
    <t>Пристенный молдинг ARMSTRONG PRELUDE 3050 x 25 x 15  мм цвет ЧЕРНЫЙ (в коробке 109.8 пог.м) для плит с кромкой MicroLook</t>
  </si>
  <si>
    <t>BPT1508HSGB</t>
  </si>
  <si>
    <t>Пристенный молдинг ARMSTRONG PRELUDE 3050 x 25 x 15  мм цвет СЕРЫЙ (в коробке 109.8 пог.м) для плит с кромкой MicroLook</t>
  </si>
  <si>
    <t>BPT1506H</t>
  </si>
  <si>
    <t>Пристенный молдинг ARMSTRONG PRELUDE 3050 x 25 x 15 мм (в коробке 109.8 пог.м)</t>
  </si>
  <si>
    <t>6,35 + 25</t>
  </si>
  <si>
    <t>BPT2020HH</t>
  </si>
  <si>
    <t>20 + 20</t>
  </si>
  <si>
    <t>BPT2121HH</t>
  </si>
  <si>
    <t>BP7856H</t>
  </si>
  <si>
    <t>Пристенный молдинг ARMSTRONG PRELUDE F-профиль для панелей, толщиной 16 мм, БЕЛЫЙ (в коробке 61 пог.м)</t>
  </si>
  <si>
    <t>BP7852H</t>
  </si>
  <si>
    <t>Пристенный молдинг ARMSTRONG PRELUDE F-профиль для панелей, толщиной 13 мм, БЕЛЫЙ (в коробке 61 пог.м)</t>
  </si>
  <si>
    <t>BPFT2424</t>
  </si>
  <si>
    <t>BPFT1929</t>
  </si>
  <si>
    <t>BPFT2424BK</t>
  </si>
  <si>
    <t>BPFT1929BK</t>
  </si>
  <si>
    <t>BP7875G</t>
  </si>
  <si>
    <t>Пристенный молдинг ARMSTRONG PRELUDE Shadowline  24х12.7х24х12.7 мм (в коробке 91,5 пог.м)</t>
  </si>
  <si>
    <t>BPM311030</t>
  </si>
  <si>
    <t>BPM311161</t>
  </si>
  <si>
    <t>BPT3024HA</t>
  </si>
  <si>
    <t>Currrency</t>
  </si>
  <si>
    <t>Валюта</t>
  </si>
  <si>
    <t>RUR</t>
  </si>
  <si>
    <t>EURO</t>
  </si>
  <si>
    <t>Recommended Contractor price</t>
  </si>
  <si>
    <t>Рекомендованная цена для строителя</t>
  </si>
  <si>
    <t>BP2695M4GBK**</t>
  </si>
  <si>
    <t>BP2695M4GNY**</t>
  </si>
  <si>
    <t>BP2695M4GMT**</t>
  </si>
  <si>
    <t>BP2695M4GCG**</t>
  </si>
  <si>
    <t>Аксессуар к подвесной системе ARMSTRONG Пружина фиксирующая (в мешочке 100 шт.)</t>
  </si>
  <si>
    <t>Пристенный молдинг ARMSTRONG PRELUDE Shadowline 20x20x20x20x0,6 мм (в коробке 60 пог.м)</t>
  </si>
  <si>
    <t xml:space="preserve">Пристенный молдинг ARMSTRONG PRELUDE 3050 х 24 x 24 мм(в коробке 91,5 пог.м) для тяжелых нагрузок </t>
  </si>
  <si>
    <t>Пристенный молдинг ARMSTRONG PRELUDE Shadowline 20x20x20x20x0,6 мм с отверстиями для циркуляции воздуха (в коробке 45 пог.м)</t>
  </si>
  <si>
    <t>Пристенный молдинг ARMSTRONG PRELUDE Гибкий молдинг 24 x 24 мм, БЕЛЫЙ (в коробке 25 м.п.)</t>
  </si>
  <si>
    <t>Пристенный молдинг ARMSTRONG PRELUDE Гибкий молдинг 19 x 29 мм, БЕЛЫЙ (в коробке 25 пог.м)</t>
  </si>
  <si>
    <t>Пристенный молдинг ARMSTRONG PRELUDE Гибкий молдинг 24 x 24 мм, цвет ЧЕРНЫЙ (в коробке 25 пог.м)</t>
  </si>
  <si>
    <t>Пристенный молдинг ARMSTRONG PRELUDE Гибкий молдинг 19 x 29 мм, цвет ЧЕРНЫЙ (в коробке 25 пог.м)</t>
  </si>
  <si>
    <t>(со склада компании Армстронг в Российской Федерации)</t>
  </si>
  <si>
    <t>Подвесной потолок ARMSTRONG PLAIN Tegular 600 x 600 x15 мм (в коробке 16 шт)</t>
  </si>
  <si>
    <t>Подвесной потолок ARMSTRONG PLAIN MicroLook 600 x 600 x15 мм (в коробке 16 шт)</t>
  </si>
  <si>
    <t>BP2223M4A</t>
  </si>
  <si>
    <t>Подвесной потолок ARMSTRONG BIOGUARD Plain Tegular 600 x 600 x15 мм (в коробке 16 шт)</t>
  </si>
  <si>
    <t>BP2224M4A</t>
  </si>
  <si>
    <t>Подвесной потолок ARMSTRONG BIOGUARD Plain Microlook 600 x 600 x15 мм (в коробке 16 шт)</t>
  </si>
  <si>
    <t>ПРАЙС-ЛИСТ НА ПРОДУКЦИЮ АРМСТРОНГ</t>
  </si>
  <si>
    <t xml:space="preserve">ARMSTRONG PRODUCTS PRICE LIST </t>
  </si>
  <si>
    <t xml:space="preserve">ООО «Армстронг Ворлд Индастриз» </t>
  </si>
  <si>
    <t>LLC "Armstrong World Industries"</t>
  </si>
  <si>
    <t>Российская Федерация, 119285,  г. Москва, улица Мосфильмовская, дом 38А</t>
  </si>
  <si>
    <t>Russian Federation, 119285, Moscow, Mosfilmovskaya street, 38A</t>
  </si>
  <si>
    <t>Пристенный молдинг ARMSTRONG PRELUDE 3000 x 24 x 19 мм цвет RAL 9010 (в коробке 108 пог.м)</t>
  </si>
  <si>
    <t>Пристенный молдинг ARMSTRONG PRELUDE 3000 x 24 x 19 мм ЧЁРНЫЙ (в коробке 108 пог.м)</t>
  </si>
  <si>
    <t>Пристенный молдинг ARMSTRONG PRELUDE 3000 x 24 x 19 мм СЕРЫЙ (в коробке 108 пог.м)</t>
  </si>
  <si>
    <t>BP9687M4E</t>
  </si>
  <si>
    <t>BP2727M4</t>
  </si>
  <si>
    <t xml:space="preserve">Для Optima Canopy </t>
  </si>
  <si>
    <t>Подвесной потолок ARMSTRONG GRAPHIS Microlook Linear 600 x 600 x17 мм (в коробке 8 шт)</t>
  </si>
  <si>
    <t>Подвесной потолок ARMSTRONG GRAPHIS Microlook NeoCubic 600 x 600 x17 мм (в коробке 8 шт)</t>
  </si>
  <si>
    <t>Подвесной потолок ARMSTRONG GRAPHIS Microlook Diagonal 600 x 600 x17 мм (в коробке 8 шт)</t>
  </si>
  <si>
    <t>Подвесной потолок ARMSTRONG GRAPHIS Microlook Mix A 600 x 600 x17 мм (в коробке 8 шт)</t>
  </si>
  <si>
    <t>Подвесной потолок ARMSTRONG GRAPHIS Microlook Mix B 600 x 600 x17 мм (в коробке 8 шт)</t>
  </si>
  <si>
    <t>Подвесной потолок ARMSTRONG GRAPHIS Microlook Puntos 600 x 600 x17 мм (в коробке 8 шт)</t>
  </si>
  <si>
    <t>Подвесной потолок ARMSTRONG GRAPHIS Microlook Cuadros 600 x 600 x17 мм (в коробке 8 шт)</t>
  </si>
  <si>
    <t>BPC180L600</t>
  </si>
  <si>
    <t>Аксессуар к подвесной системе ARMSTRONG Фиксатор расстояния 600 (в коробке 50 шт.)</t>
  </si>
  <si>
    <t>BPC180L1200</t>
  </si>
  <si>
    <t>BPC180L1500</t>
  </si>
  <si>
    <t>Аксессуар к подвесной системе ARMSTRONG Фиксатор расстояния 1200 (в коробке 50 шт.)</t>
  </si>
  <si>
    <t>Аксессуар к подвесной системе ARMSTRONG Фиксатор расстояния 1500(в коробке 50 шт.)</t>
  </si>
  <si>
    <t>BPC180L1800</t>
  </si>
  <si>
    <t>Аксессуар к подвесной системе ARMSTRONG Фиксатор расстояния 1800(в коробке 50 шт.)</t>
  </si>
  <si>
    <t>OPTIMA BAFFLES CURVES</t>
  </si>
  <si>
    <t>Интерьерный потолочный фрагмент OPTIMA BAFFLES CURVES  Прямоугольный 1200 x 400 x 40 мм (в коробке 2 шт)</t>
  </si>
  <si>
    <t>BPCS5163WHA</t>
  </si>
  <si>
    <t>BPCS5164WHA</t>
  </si>
  <si>
    <t>Интерьерный потолочный фрагмент OPTIMA BAFFLES CURVES  Прямоугольный 1800 x 400 x 40 мм (в коробке 2 шт)</t>
  </si>
  <si>
    <t>BP2805M4</t>
  </si>
  <si>
    <t>BP2095M4</t>
  </si>
  <si>
    <t>Подвесной потолок ARMSTRONG PERLA db SL2 1500 x 300 x19 мм (в коробке 8 шт)</t>
  </si>
  <si>
    <t>Подвесной потолок ARMSTRONG PERLA db SL2 1800 x 300 x19 мм (в коробке 8 шт)</t>
  </si>
  <si>
    <t>Подвесной потолок ARMSTRONG PERLA db SL2 2500 x 300 x19 мм (в коробке 6 шт)</t>
  </si>
  <si>
    <t>Axiom - Стандартные профили</t>
  </si>
  <si>
    <t>Axiom - Пристенные молдинги</t>
  </si>
  <si>
    <t>BPT3249</t>
  </si>
  <si>
    <t>Подвесная система ARMSTRONG молдинг Axiom C-профиль, 41х19 мм (в коробке 30 пог.м)</t>
  </si>
  <si>
    <t>BPT3249WR</t>
  </si>
  <si>
    <t>Подвесная система ARMSTRONG молдинг Axiom C-профиль, в цвете RAL 9010, 41х19 мм (в коробке 30 пог.м)</t>
  </si>
  <si>
    <t>Подвесная система ARMSTRONG молдинг Axiom с C-профилем для металлических и подрезанных плит, 35х15х15х19 мм (в коробке 30 пог.м)</t>
  </si>
  <si>
    <t>15x15</t>
  </si>
  <si>
    <t>BPT3226WR</t>
  </si>
  <si>
    <t>Подвесная система ARMSTRONG молдинг Axiom с C-профилем для металлических и подрезанных плит, в цвете RAL 9010, 35х15х15х19 мм (в коробке 30 пог.м)</t>
  </si>
  <si>
    <t>BPT3227</t>
  </si>
  <si>
    <t>Подвесная система ARMSTRONG молдинг Axiom W-образный с L-профилем , 35х15х15х15 мм (в коробке 30 пог.м)</t>
  </si>
  <si>
    <t>BPT3227WR</t>
  </si>
  <si>
    <t>Подвесная система ARMSTRONG молдинг Axiom W-образный с L-профилем , в цвете RAL 9010, 35х15х15х15 мм (в коробке 30 пог.м)</t>
  </si>
  <si>
    <t>BPT3248</t>
  </si>
  <si>
    <t>Подвесная система ARMSTRONG молдинг Axiom W-образный, 35х15х6,5х15 мм (в коробке 30 пог.м)</t>
  </si>
  <si>
    <t>BPT3248WR</t>
  </si>
  <si>
    <t>Подвесная система ARMSTRONG молдинг Axiom W-образный , в цвете RAL 9010, 35х15х6,5х15 мм (в коробке 30 пог.м)</t>
  </si>
  <si>
    <t>BPT3235</t>
  </si>
  <si>
    <t>Подвесная система ARMSTRONG угловой пристенный молдинг Axiom, 35х15 мм (в коробке 30 пог.м)</t>
  </si>
  <si>
    <t>BPT3235WR</t>
  </si>
  <si>
    <t>Подвесная система ARMSTRONG угловой пристенный молдинг Axiom, в цвете RAL 9010, 35х15 мм (в коробке 30 пог.м)</t>
  </si>
  <si>
    <t>Подвесная система ARMSTRONG молдинг Axiom W-образный для ГКЛ, 35х15х15х25 мм (в коробке 30 пог.м)</t>
  </si>
  <si>
    <t>Подвесная система ARMSTRONG молдинг Axiom W-образный для ГКЛ, в цвете RAL 9010, 35х15х15х25 мм (в коробке 30 пог.м)</t>
  </si>
  <si>
    <t>BPT3274</t>
  </si>
  <si>
    <t>Подвесная система ARMSTRONG Пристенный молдинг Axiom для панелей  B-H 300 (неподрезанные панели)</t>
  </si>
  <si>
    <t>BPT3274WR</t>
  </si>
  <si>
    <t>Подвесная система ARMSTRONG Пристенный молдинг Axiom для панелей  B-H 300 в цвете RAL 9010 (неподрезанные панели)</t>
  </si>
  <si>
    <t>BPT3275</t>
  </si>
  <si>
    <t>Подвесная система ARMSTRONG Пристенный молдинг Axiom Shadowline для панелей B-H 300 (неподрезанные панели)</t>
  </si>
  <si>
    <t>BPT3275WR</t>
  </si>
  <si>
    <t>Подвесная система ARMSTRONG Пристенный молдинг Axiom Shadowline в цвете RAL 9010 для панелей B-H 300 (неподрезанные панели)</t>
  </si>
  <si>
    <t>Axiom Blind Box - Профили для скрытой установки рулонных штор, жалюзи, светильников</t>
  </si>
  <si>
    <t>Подвесная система ARMSTRONG Профиль Axiom Blind Box 100 mm для скрытой установки рулонных штор, жалюзи и светильников (в коробке 15 пог.м)</t>
  </si>
  <si>
    <t>Подвесная система ARMSTRONG Профиль Axiom Blind Box 100 mm для скрытой установки рулонных штор, жалюзи и светильников в цвете RAL 9010 (в коробке 15 пог.м)</t>
  </si>
  <si>
    <t>Подвесная система ARMSTRONG Вставка для Axiom Blind Box, L-образный молдинг (в коробке 30 пог.м)</t>
  </si>
  <si>
    <t>Подвесная система ARMSTRONG Вставка для Axiom Blind Box, L-образный молдинг в цвете RAL 9010 (в коробке 30 пог.м)</t>
  </si>
  <si>
    <t>Подвесная система ARMSTRONG Вставка для Axiom Blind Box, вертикальное сопряжение с ГКЛ (в коробке 30 пог.м)</t>
  </si>
  <si>
    <t>Подвесная система ARMSTRONG Вставка для Axiom Blind Box, вертикальное сопряжение с ГКЛ в цвете RAL 9010 (в коробке 30 пог.м)</t>
  </si>
  <si>
    <t>Подвесная система ARMSTRONG Вставка для Axiom Blind Box, горизонтальное сопряжение с ГКЛ (в коробке 30 пог.м)</t>
  </si>
  <si>
    <t>Подвесная система ARMSTRONG Вставка для Axiom Blind Box, горизонтальное сопряжение с ГКЛ в цвете RAL 9010 (в коробке 30 пог.м)</t>
  </si>
  <si>
    <t>Подвесная система ARMSTRONG Вставка для Axiom Blind Box, горизонтальное сопряжение с металлическими панелями (в коробке 30 пог.м)</t>
  </si>
  <si>
    <t>Подвесная система ARMSTRONG Вставка для Axiom Blind Box, горизонтальное сопряжение с металлическими панелями в цвете RAL 9010 (в коробке 30 пог.м)</t>
  </si>
  <si>
    <t>Аксессуары для Axiom Blind Box</t>
  </si>
  <si>
    <t>Axiom - Переходные профили</t>
  </si>
  <si>
    <t>Подвесная система ARMSTRONG Переходной элемент Axiom для сопряжения гипсокартона и плит из мин.волокна с декоративным зазором 15 мм, 25x15x15 мм (в коробке 30 пог.м)</t>
  </si>
  <si>
    <t>Подвесная система ARMSTRONG Переходной элемент Axiom для сопряжения гипсокартона и плит из мин.волокна с декоративным зазором 15 мм, в цвете RAL 9010, 25x15x15 мм (в коробке 30 пог.м)</t>
  </si>
  <si>
    <t>Подвесная система ARMSTRONG Переходной элемент Axiom для сопряжения металлических панелей и ГКЛ с декоративных зазором 15 мм, 25x15x19 мм (в коробке 30 пог.м)</t>
  </si>
  <si>
    <t>Подвесная система ARMSTRONG Переходной элемент Axiom для сопряжения металлических панелей и ГКЛ с декоративных зазором 15 мм, в цвете RAL 9010, 25x15x19 мм (в коробке 30 пог.м)</t>
  </si>
  <si>
    <t xml:space="preserve">Подвесная система ARMSTRONG Переходной элемент Axiom для плит с кромкой Tegular/Microllok 25x15 (в коробке 30 пог.м) </t>
  </si>
  <si>
    <t xml:space="preserve">Подвесная система ARMSTRONG Переходной элемент Axiom для плит с кромкой Tegular/Microllok 25x15 в цвете RAL 9010 (в коробке 30 пог.м) </t>
  </si>
  <si>
    <t>Подвесная система ARMSTRONG Переходной элемент Axiom для сопряжения металлических панелей и ГКЛ в горизонтальной плоскости (в коробке 30 пог.м)</t>
  </si>
  <si>
    <t>24x19</t>
  </si>
  <si>
    <t>Подвесная система ARMSTRONG Переходной элемент Axiom для сопряжения металлических панелей и ГКЛ в горизонтальной плоскости, в цвете RAL 9010 (в коробке 30 пог.м)</t>
  </si>
  <si>
    <t>Подвесная система ARMSTRONG Переходной элемент Axiom для сопряжения металлических панелей и ГКЛ в вертикальной плоскости (в коробке 30 пог.м)</t>
  </si>
  <si>
    <t>Подвесная система ARMSTRONG Переходной элемент Axiom для сопряжения металлических панелей и ГКЛ в вертикальной плоскости, в цвете RAL 9010 (в коробке 30 пог.м)</t>
  </si>
  <si>
    <t>BPT3270</t>
  </si>
  <si>
    <t xml:space="preserve">Подвесная система ARMSTRONG Переходной элемент Axiom Shadowline для сопряжения металлических панелей T-Clip F и ГКЛ в горизонтальной плоскости, (неподрезанные панели), (в коробке 30 пог.м) </t>
  </si>
  <si>
    <t>15x24</t>
  </si>
  <si>
    <t>BPT3270WR</t>
  </si>
  <si>
    <t xml:space="preserve">Подвесная система ARMSTRONG Переходной элемент Axiom Shadowline для сопряжения металлических панелей T-Clip F и ГКЛ в горизонтальной плоскости, (неподрезанные панели), в цвете RAL 9010 (в коробке 30 пог.м) </t>
  </si>
  <si>
    <t>15x25</t>
  </si>
  <si>
    <t>BPT3271</t>
  </si>
  <si>
    <t xml:space="preserve">Подвесная система ARMSTRONG Переходной элемент Axiom для сопряжения ГКЛ и плит из мин.волокна в горизонтальной плоскости (в коробке 30 пог.м) </t>
  </si>
  <si>
    <t>BPT3271WR</t>
  </si>
  <si>
    <t xml:space="preserve">Подвесная система ARMSTRONG Переходной элемент Axiom для сопряжения ГКЛ и плит из мин.волокна в горизонтальной плоскости, в цвете RAL 9010 (в коробке 30 пог.м) </t>
  </si>
  <si>
    <t>BPT3272</t>
  </si>
  <si>
    <t>Подвесная система ARMSTRONG Переходной элемент Axiom для панелей  B-H 300 (неподрезанные панели) (в коробке 30 пог.м)</t>
  </si>
  <si>
    <t>BPT3272WR</t>
  </si>
  <si>
    <t>Подвесная система ARMSTRONG Переходной элемент Axiom для панелей  B-H 300, в цвете RAL 9010 (неподрезанные панели) (в коробке 30 пог.м)</t>
  </si>
  <si>
    <t>BPT3273</t>
  </si>
  <si>
    <t>Подвесная система ARMSTRONG Переходной элемент Axiom со смещением 25 мм (в коробке 30 пог.м)</t>
  </si>
  <si>
    <t>24x15</t>
  </si>
  <si>
    <t>BPT3273WR</t>
  </si>
  <si>
    <t>Подвесная система ARMSTRONG Переходной элемент Axiom со смещением 25 мм в цвете RAL 9010 (в коробке 30 пог.м)</t>
  </si>
  <si>
    <t>BPT3276</t>
  </si>
  <si>
    <t>Подвесная система ARMSTRONG Переходной элемент  Axiom Shadowline для панелей B-H 300 (неподрезанные панели)</t>
  </si>
  <si>
    <t>24x15x15</t>
  </si>
  <si>
    <t>BPT3276WR</t>
  </si>
  <si>
    <t>Подвесная система ARMSTRONG Переходной элемент  Axiom Shadowline для панелей B-H 300, RAL 9010 (неподрезанные панели)</t>
  </si>
  <si>
    <t>BPT3277</t>
  </si>
  <si>
    <t>Подвесная система ARMSTRONG Переходной элемент Axiom для металлических панелей S-Clip F, Q-Clip F, R-Clip F (неподрезанные панели)</t>
  </si>
  <si>
    <t>BPT3277WR</t>
  </si>
  <si>
    <t>Подвесная система ARMSTRONG Переходной элемент Axiom для металлических панелей S-Clip F, Q-Clip F, R-Clip F, в цвете RAL 9010 (неподрезанные панели)</t>
  </si>
  <si>
    <t>Axiom - Универсальные аксессуары</t>
  </si>
  <si>
    <t>BPA321H</t>
  </si>
  <si>
    <t>BPA322H</t>
  </si>
  <si>
    <t>BPA338H</t>
  </si>
  <si>
    <t>BPA339J</t>
  </si>
  <si>
    <t>BPA340H</t>
  </si>
  <si>
    <t>BPA344H</t>
  </si>
  <si>
    <t>Axiom - Аксессуары для угловых сопряжений</t>
  </si>
  <si>
    <t>ПОТОЛКИ - ФРАГМЕНТЫ AXIOM</t>
  </si>
  <si>
    <t>AXIOM - Аксессуары для потолков фрагментов</t>
  </si>
  <si>
    <t xml:space="preserve">AXIOM C - Подвесная система Prelude 15 XL² </t>
  </si>
  <si>
    <t xml:space="preserve">AXIOM C - Подвесная система Prelude 24 XL² </t>
  </si>
  <si>
    <t>AXIOM KE - Подвесная система Prelude 15 XL²</t>
  </si>
  <si>
    <t>AXIOM L - Подвесная система Prelude 15 XL²</t>
  </si>
  <si>
    <t>AXIOM - круг</t>
  </si>
  <si>
    <t>BPCSACI33G15</t>
  </si>
  <si>
    <t>Набор AXIOM-Круг для монтажа потолков фрагментов (диаметр 1800 мм)</t>
  </si>
  <si>
    <t>BPCSACI33G24</t>
  </si>
  <si>
    <t>BPCSACI44G15</t>
  </si>
  <si>
    <t>Набор AXIOM-Круг для монтажа потолков фрагментов (диаметр 2400 мм)</t>
  </si>
  <si>
    <t>BPCSACI44G24</t>
  </si>
  <si>
    <t>AXIOM - изгиб</t>
  </si>
  <si>
    <t>BPCSACU43G15</t>
  </si>
  <si>
    <t>Набор AXIOM-Изгиб для монтажа потолков фрагментов (размер 2400х1800 мм)</t>
  </si>
  <si>
    <t>BPCSACU44G15</t>
  </si>
  <si>
    <t>Набор AXIOM-Изгиб для монтажа потолков фрагментов (размер 2400х2400 мм)</t>
  </si>
  <si>
    <t>BPCSACU53G15</t>
  </si>
  <si>
    <t>Набор AXIOM-Изгиб для монтажа потолков фрагментов (размер 3000х1800 мм)</t>
  </si>
  <si>
    <t>BPCSACU54G15</t>
  </si>
  <si>
    <t>Набор AXIOM-Изгиб для монтажа потолков фрагментов (размер 3000х2400 мм)</t>
  </si>
  <si>
    <t>BPCSACU55G15</t>
  </si>
  <si>
    <t>Набор AXIOM-Изгиб для монтажа потолков фрагментов (размер 3000х3000 мм)</t>
  </si>
  <si>
    <t>BPCSACU43G24</t>
  </si>
  <si>
    <t>BPCSACU44G24</t>
  </si>
  <si>
    <t>BPCSACU53G24</t>
  </si>
  <si>
    <t>BPCSACU54G24</t>
  </si>
  <si>
    <t>BPCSACU55G24</t>
  </si>
  <si>
    <t>BP324051</t>
  </si>
  <si>
    <t>BP323021A</t>
  </si>
  <si>
    <t>BP322021A</t>
  </si>
  <si>
    <t>Подвесная система ARMSTRONG  Trulok Javelin рейка несущая 3600 x 35 мм (в коробке 72 пог.м)</t>
  </si>
  <si>
    <t>BPC3000H</t>
  </si>
  <si>
    <t>BPAX36GSL2</t>
  </si>
  <si>
    <t xml:space="preserve">Набор Axiom C Canopy 1800x1500мм для монтажа потолков-фрагментов (для планок SL2) </t>
  </si>
  <si>
    <t>BPAX46GSL2</t>
  </si>
  <si>
    <t xml:space="preserve">Набор Axiom C Canopy 2400x1500мм для монтажа потолков-фрагментов (для планок SL2)  </t>
  </si>
  <si>
    <t>BPAX56GSL2</t>
  </si>
  <si>
    <t xml:space="preserve">Набор Axiom C Canopy 3000x1500мм для монтажа потолков-фрагментов (для планок SL2) </t>
  </si>
  <si>
    <t>BPAX33GSL2</t>
  </si>
  <si>
    <t xml:space="preserve">Набор Axiom C Canopy 1800x1800мм для монтажа потолков-фрагментов (для планок SL2)  </t>
  </si>
  <si>
    <t>BPAX43GSL2</t>
  </si>
  <si>
    <t xml:space="preserve">Набор Axiom C Canopy 2400x1800мм для монтажа потолков-фрагментов (для планок SL2)   </t>
  </si>
  <si>
    <t>BPAX53GSL2</t>
  </si>
  <si>
    <t xml:space="preserve">Набор Axiom C Canopy 3000x1800мм для монтажа потолков-фрагментов (для планок SL2)  </t>
  </si>
  <si>
    <t>BPA7935</t>
  </si>
  <si>
    <t xml:space="preserve">Аксессуар к подвесной системе ARMSTRONG  прижимная клипса для металлических обрезанных панелей (в коробке 100 шт.) </t>
  </si>
  <si>
    <t>kit</t>
  </si>
  <si>
    <t>ctn</t>
  </si>
  <si>
    <t>AXIOM C для планок SL2</t>
  </si>
  <si>
    <t>BP9105M3C</t>
  </si>
  <si>
    <t>BP962M3C</t>
  </si>
  <si>
    <t>Подвесной потолок ARMSTRONG CORTEGA 30 Tegular 600 х 600 х 15 мм (в коробке 10 шт.)</t>
  </si>
  <si>
    <t>Подвесной потолок ARMSTRONG TATRA 30 Tegular 600 х 600 х 15 мм (в коробке 16 шт.)</t>
  </si>
  <si>
    <t>BP9120M3B</t>
  </si>
  <si>
    <t>BP3092M4</t>
  </si>
  <si>
    <t>1500x600x18</t>
  </si>
  <si>
    <t>BP3093M4</t>
  </si>
  <si>
    <t>Для Optima Baffle</t>
  </si>
  <si>
    <t>BPCS5549</t>
  </si>
  <si>
    <t>Аксессуар к подвесной системе ARMSTRONG
Набор соединителей для Optima Baflles</t>
  </si>
  <si>
    <t>ДИЗАЙНЕРСКАЯ ПОДВЕСНАЯ СИСТЕМА INTERLUDE 15 XL²</t>
  </si>
  <si>
    <t>INTERLUDE HRC 15 XL² (цвет Global White - универсальный белый)</t>
  </si>
  <si>
    <t>BP613042G</t>
  </si>
  <si>
    <t>BP612042G</t>
  </si>
  <si>
    <t>Подвесная система ARMSTRONG NTERLUDE 15 XL² рейка поперечная 1200 x 44 мм (в коробке 72 пог.м)</t>
  </si>
  <si>
    <t>Подвесная система ARMSTRONG INTERLUDE 15 XL² рейка поперечная 600 x 44 мм (в коробке 36 пог.м)</t>
  </si>
  <si>
    <t>Подвесная система ARMSTRONG INTERLUDE 15 XL² рейка поперечная 300 x 44 мм (в коробке 36 пог.м)</t>
  </si>
  <si>
    <t>BPM300219B</t>
  </si>
  <si>
    <t>Аксессуар к подвесной системе ARMSTRONG Подвес для C и D-профиля шириной 125 мм (в коробке 100 шт)</t>
  </si>
  <si>
    <t>BPA1060</t>
  </si>
  <si>
    <t>BPEHDC58AG</t>
  </si>
  <si>
    <t>Аксессуар к подвесной системе ARMSTRONG Prelude 35 XL2, внешняя клипса, удерживающая плиту (до 110 мм толщиной) в откинутом положении</t>
  </si>
  <si>
    <t>Аксессуар к подвесной системе ARMSTRONG внешняя клипса, удерживающая плиту в откинутом положении</t>
  </si>
  <si>
    <t>BPT2424HD</t>
  </si>
  <si>
    <t xml:space="preserve">Пристенный молдинг ARMSTRONG PRELUDE 3050 x 24 x 24 мм (в коробке 109,8  пог.м) для плит с кромкой Board </t>
  </si>
  <si>
    <t>Подвесной потолок ARMSTRONG FINE FISSURED Board 1200 x 600 x15 мм (в коробке 10 шт)</t>
  </si>
  <si>
    <t xml:space="preserve">Подвесной потолок ARMSTRONG PERLA OP 95aw board 600 x 1500 x18 мм (в коробке 8 шт) </t>
  </si>
  <si>
    <t xml:space="preserve">Подвесной потолок ARMSTRONG PERLA OP 95aw Board 600 x 1800 x18 мм (в коробке 8 шт) </t>
  </si>
  <si>
    <t>Аксессуар к подвесной системе ARMSTRONG  Клипса для плиты Optima Vector ( в коробке 50 шт)</t>
  </si>
  <si>
    <t>AXIOM универсальные аксессуары</t>
  </si>
  <si>
    <t>BPCS5547BZC</t>
  </si>
  <si>
    <t>BPCS5548BZC</t>
  </si>
  <si>
    <t>Аксессуар к подвесной системе ARMSTRONG Prelude 24 клипса подвеса для потолков-экранов Optima Baffles</t>
  </si>
  <si>
    <t>BPCS5548WG</t>
  </si>
  <si>
    <t xml:space="preserve">Аксессуар к подвесной системе ARMSTRONG U-profile System клипса подвеса для Optima Baffles </t>
  </si>
  <si>
    <t xml:space="preserve">Аксессуар к подвесной системе ARMSTRONG Prelude 24 клипса подвеса для потолков-экранов Optima Baffles (черный цвет) </t>
  </si>
  <si>
    <t>BP2803M4A</t>
  </si>
  <si>
    <t>Подвесной потолок ARMSTRONG PERLA Tegular 8mm reveal   600 x 600 x17 мм (в коробке 14 шт)</t>
  </si>
  <si>
    <t>Подвесной потолок ARMSTRONG PERLA Microlook 90 (8mm reveal) 600 x 600 x17 мм (в коробке 14 шт)</t>
  </si>
  <si>
    <t>BP3192M4A</t>
  </si>
  <si>
    <t>Подвесной потолок ARMSTRONG PERLA db Tegular  8 mm reveal 600 x 600 x19 мм (в коробке 8 шт)</t>
  </si>
  <si>
    <t>Подвесной потолок ARMSTRONG PERLA db Microlook 90 (8 mm reveal) 600 x 600 x19 мм (в коробке 8 шт)</t>
  </si>
  <si>
    <t>BP3797M4A</t>
  </si>
  <si>
    <t>BP3798M4A</t>
  </si>
  <si>
    <t>BP3799M4A</t>
  </si>
  <si>
    <t>Подвесной потолок ARMSTRONG PERLA OP 95aw  Tegular  (8mm reveal) 600 x 600 x15 мм (в коробке 16 шт)</t>
  </si>
  <si>
    <t>Подвесной потолок ARMSTRONG PERLA OP 95aw  Tegular (8mm reveal)  600 x 1200 x15 мм (в коробке 10 шт)</t>
  </si>
  <si>
    <t xml:space="preserve">Подвесной потолок ARMSTRONG PERLA OP 95aw MicroLook 90 (8mm reveal) 600 x 600 x15 мм (в коробке 16 шт) </t>
  </si>
  <si>
    <t xml:space="preserve">Подвесной потолок ARMSTRONG PERLA OP 95aw MicroLook 90 (8mm reveal) 600 x 1200 x15 мм (в коробке 10 шт) </t>
  </si>
  <si>
    <t>BP3094M4A</t>
  </si>
  <si>
    <t>BP3096M4A</t>
  </si>
  <si>
    <t xml:space="preserve">Подвесной потолок ARMSTRONG PERLA OP 1,00aw MicroLook 90 (8mm reveal) 600 x 600 x20 мм (в коробке 12 шт) </t>
  </si>
  <si>
    <t xml:space="preserve">Видимая подвесная система PRELUDE 24 (ширина 24 мм) </t>
  </si>
  <si>
    <t xml:space="preserve">Видимая подвесная система PRELUDE 15 (ширина 15 мм) </t>
  </si>
  <si>
    <t>Дизайнерская подвесная система SILHOUETTE 15 XL²</t>
  </si>
  <si>
    <t>Видимая подвесная система BANDRASTER (ширина от 50 до 150 мм)</t>
  </si>
  <si>
    <t xml:space="preserve">Видимая подвесная система PRELUDE 35 (ширина 35 мм) </t>
  </si>
  <si>
    <t>Полускрытая подвесная система System Z</t>
  </si>
  <si>
    <t>Пристенные молдинги</t>
  </si>
  <si>
    <t>СПЕЦИАЛЬНЫЙ ПРОДУКТ - МЕТАЛЛИЧЕСКИЕ ПАНЕЛИ С ПОКРЫТИЕМ BIOGUARD</t>
  </si>
  <si>
    <t xml:space="preserve">CLIP-IN </t>
  </si>
  <si>
    <t>Q-Clip F (панели с фаской 3 мм)</t>
  </si>
  <si>
    <t>Q-Clip F (фаска 3 мм, опция откидная панель "окно") для использования с системой U-profile System (GemaGrid) и пружинной А-рейкой DP 12</t>
  </si>
  <si>
    <t>R-Clip F (панели с фаской 3 мм)</t>
  </si>
  <si>
    <t>R-Clip F (фаска 3 мм, опция откидная панель "окно") для использования с системой U-profile System (GemaGrid) и пружинной А-рейкой DP 12</t>
  </si>
  <si>
    <t>R-Clip (панели без фаски)</t>
  </si>
  <si>
    <t>R-Clip для использования с системой U-profile System (GemaGrid) и пружинной А-рейкой DP 12</t>
  </si>
  <si>
    <t>Axal Vector (кромка без фаски) устанавливается ТОЛЬКО на подвесную систему Prelude XL² 24 (ширина видимой части 24 мм)</t>
  </si>
  <si>
    <t>Board (кромка без фаски) устанавливается на подвесную систему Prelude XL² 24  (ширина видимой части 24 мм)</t>
  </si>
  <si>
    <t>Tegular 2 (глубина отступа 2 мм, кромка без фаски) устанавливается на подвесную систему Prelude XL² 24  (ширина видимой части 24 мм)</t>
  </si>
  <si>
    <t>Tegular 8 (глубина отступа 8 мм, кромка без фаски) устанавливается на подвесную систему Prelude XL² 24  (ширина видимой части 24 мм)</t>
  </si>
  <si>
    <t>Tegular 11 F  (глубина отступа 11 мм, фаска 3мм) устанавливается на подвесную систему Prelude XL² 24  (ширина видимой части 24 мм)</t>
  </si>
  <si>
    <t>Tegular 16 (глубина отступа 16 мм, кромка без фаски) устанавливается на подвесную систему Prelude XL² 24  (ширина видимой части 24 мм)</t>
  </si>
  <si>
    <t>MicroLook 8 (отступ 8 мм, кромка без фаски) устанавливается на подвесные системы Prelude 15 XL² и Prelude 15 TL или Silhouette 15 XL² и Interlude15  XL² (ширина видимой части 15 мм)</t>
  </si>
  <si>
    <t>MicroLook 16 (отступ 16 мм, кромка без фаски) устанавливается на подвесные системы Prelude 15 XL² и Prelude 15 TL или Silhouette 15 XL² и Interlude15  XL² (ширина видимой части 15 мм)</t>
  </si>
  <si>
    <t>R-H 200 (прямоугольные панели, кромка без фаски) устанавливается на систему U-profile System (GemaGrid) и J-рейку</t>
  </si>
  <si>
    <t>ПОДВЕСНЫЕ СИСТЕМЫ ДЛЯ МЕТАЛЛИЧЕСКИХ ПАНЕЛЕЙ</t>
  </si>
  <si>
    <t>Подвесная система U-profile System (GemaGrid) основные комплектующие</t>
  </si>
  <si>
    <t>Подвесная система для панелей Clip-in (Q-Clip / R-Clip) в комбинации с U-profile System (GemaGrid)</t>
  </si>
  <si>
    <t>Подвесная система для панелей Hook-on (R-H 200) в комбинации с U-profile System (GemaGrid)</t>
  </si>
  <si>
    <t>C-канал в комбинации с U-profile System (GemaGrid)</t>
  </si>
  <si>
    <t>Подвесная система Bandraster  в комбинации с U-profile System (GemaGrid)</t>
  </si>
  <si>
    <t>Подвесная система U-profile System (GemaGrid) для системы D-H 700</t>
  </si>
  <si>
    <t>Вертикальные экраны Baffles V-P 500 / V-K 500</t>
  </si>
  <si>
    <t>BULKHEADS (Системы вертикальных переходов)</t>
  </si>
  <si>
    <t>Подвесная система для стеновых панелей W-H 1000 (стеновой C-профиль)</t>
  </si>
  <si>
    <t>Подвесная система для стеновых панелей W-H 1000 (стеновой U-профиль)</t>
  </si>
  <si>
    <t>BPA1838H</t>
  </si>
  <si>
    <t>BPCA97H</t>
  </si>
  <si>
    <t>Аксессуар к подвесной системе ARMSTRONG Сейсмо-клипса для плит с кромкой Вектор (в коробке 50шт.)</t>
  </si>
  <si>
    <t>BP3012M4A</t>
  </si>
  <si>
    <t>BP2424M4H</t>
  </si>
  <si>
    <t>Подвесной потолок ARMSTRONG OPTIMA Microlook 90 600 x 600 x15 мм (в коробке 20 шт)</t>
  </si>
  <si>
    <t>Подвесной потолок ARMSTRONG OPTIMA Microlook 90  600 x 1200 x15 мм (в коробке 20 шт)</t>
  </si>
  <si>
    <t>Подвесной потолок ARMSTRONG OPTIMA Microlook 90  600 x 600 x20 мм (в коробке 14 шт)</t>
  </si>
  <si>
    <t>Подвесной потолок ARMSTRONG OPTIMA Microlook 90 1200 x 1200 x20 мм (в коробке 8 шт)</t>
  </si>
  <si>
    <t>Подвесной потолок ARMSTRONG OPTIMA Microlook 90 600 x 600 x25 мм (в коробке 12 шт)</t>
  </si>
  <si>
    <t>Подвесной потолок ARMSTRONG ULTIMA+ Microlook 90 600 x 600 x19 мм (в коробке 12 шт)</t>
  </si>
  <si>
    <t>Подвесной потолок ARMSTRONG ULTIMA+ Microlook 90 1200 x 300 x19 мм (в коробке 12 шт)</t>
  </si>
  <si>
    <t>Подвесной потолок ARMSTRONG ULTIMA+ Microlook 90 1200 x 600 x19 мм (в коробке 6 шт)</t>
  </si>
  <si>
    <t>Подвесной потолок ARMSTRONG ULTIMA+OP  Microlook 90 600 x 600 x20 мм (в коробке 12 шт)</t>
  </si>
  <si>
    <t>Подвесной потолок ARMSTRONG ULTIMA+ OP Microlook 90 600 x 1200 x20 мм (в коробке 6 шт)</t>
  </si>
  <si>
    <t>Подвесной потолок ARMSTRONG ULTIMA+ db Microlook 90 600 x 600 x19 мм (в коробке 8 шт)</t>
  </si>
  <si>
    <t>BP3770M1</t>
  </si>
  <si>
    <t>Подвесной потолок ARMSTRONG DUNE NG Board 600 x 600 x 15 мм (в коробке 16 шт)</t>
  </si>
  <si>
    <t>Аксессуар к подвесной системе ARMSTRONG Заглушка для оформления периметра для подвесной системы шириной 15мм кромка Microlook 90, Microlook BE, Microlook 8 (в коробке 500 шт.)</t>
  </si>
  <si>
    <t>Аксессуар к подвесной системе ARMSTRONG Заглушка для оформления периметра для подвесной системы шириной 24мм, кромка Tegular 90 (в коробке 500 шт.)</t>
  </si>
  <si>
    <t>1800x300x23</t>
  </si>
  <si>
    <t>Подвесной потолок ARMSTRONG ULTIMA+ db SL2 2500 x 300 x 23 мм (в коробке 6 шт)</t>
  </si>
  <si>
    <t>2500x300x23</t>
  </si>
  <si>
    <t>Аксессуар к подвесной системе ARMSTRONG Заглушка для оформления периметра для подвесной системы шириной 15мм кромка Microlook (в коробке 500 шт.)</t>
  </si>
  <si>
    <t>Аксессуар к подвесной системе ARMSTRONG Заглушка для оформления периметра для подвесной системы шириной 24мм кромка Tegular (в коробке 500 шт.)</t>
  </si>
  <si>
    <t xml:space="preserve">Интерьерный потолочный фрагмент OPTIMA CANOPY Square (квадрат) 1170 x 1170 x 30 мм (в коробке 1 шт) </t>
  </si>
  <si>
    <t xml:space="preserve">Интерьерный потолочный фрагмент OPTIMA CANOPY Square (квадрат) 1170 x 1170 x 30 мм (в коробке 2 шт) </t>
  </si>
  <si>
    <t xml:space="preserve">Интерьерный потолочный фрагмент OPTIMA CANOPY  Convex (квардат с выпуклыми сторонами) 1170 x 1040 x 30 мм (в коробке 1 шт) </t>
  </si>
  <si>
    <t xml:space="preserve">Интерьерный потолочный фрагмент OPTIMA CANOPY  Convex (квардат с выпуклыми сторонами) 1170 x 1040 x 30 мм (в коробке 2 шт) </t>
  </si>
  <si>
    <t xml:space="preserve">Интерьерный потолочный фрагмент ARMSTRONG OPTIMA CANOPY Circle  (круг) 1170x30 мм (в коробке 1 шт)  </t>
  </si>
  <si>
    <t xml:space="preserve">Интерьерный потолочный фрагмент ARMSTRONG OPTIMA CANOPY Circle  (круг) 1170x30 мм (в коробке 2 шт)  </t>
  </si>
  <si>
    <t>Интерьерный потолочный фрагмент OPTIMA CANOPY Left Parallelogram  (параллелограм, наклон в левую сторону) 1170 x 1020 x 30 мм (в коробке 1 шт)</t>
  </si>
  <si>
    <t>Интерьерный потолочный фрагмент OPTIMA CANOPY Left Parallelogram  (параллелограм, наклон в левую сторону) 1170 x 1020 x 30 мм (в коробке 2 шт)</t>
  </si>
  <si>
    <t>Интерьерный потолочный фрагмент OPTIMA CANOPY Right Parallelogram  (параллелограм, наклон в правую сторону) 1170 x 1020 x 30 мм (в коробке 1 шт)</t>
  </si>
  <si>
    <t>Интерьерный потолочный фрагмент OPTIMA CANOPY Right Parallelogram  (параллелограм, наклон в правую сторону) 1170 x 1020 x 30 мм (в коробке 2 шт)</t>
  </si>
  <si>
    <t>Интерьерный потолочный фрагмент OPTIMA CANOPY Small Rectangle (малый прямоугольник) 1780 x 1170 x 30 мм (в коробке 1 шт)</t>
  </si>
  <si>
    <t>Интерьерный потолочный фрагмент OPTIMA CANOPY Small Rectangle (малый прямоугольник) 1780 x 1170 x 30 мм (в коробке 2 шт)</t>
  </si>
  <si>
    <t>Интерьерный потолочный фрагмент OPTIMA CANOPY Large Rectangle (большой прямоугольник) 2390 x 1170 x 30 мм (в коробке 1 шт)</t>
  </si>
  <si>
    <t>Интерьерный потолочный фрагмент OPTIMA CANOPY Large Rectangle (большой прямоугольник) 2390 x 1170 x 30 мм (в коробке 2 шт)</t>
  </si>
  <si>
    <t>ВЛАГОСТОЙКИЕ НЕГОРЮЧИЕ ПРОДУКТЫ (100RH)</t>
  </si>
  <si>
    <t>Подвесной потолок ARMSTRONG ULTIMA+ db SL2 1800 x 300 x 23 мм (в коробке 6 шт)</t>
  </si>
  <si>
    <t>BPM48Z</t>
  </si>
  <si>
    <t xml:space="preserve">Orcal  Accessories </t>
  </si>
  <si>
    <t>Акустическая подушка 100kg/m3 для  Orcal Axal &amp; MicroLook 580x580mm</t>
  </si>
  <si>
    <t>580*580</t>
  </si>
  <si>
    <t>m2/м2</t>
  </si>
  <si>
    <t>Подвесная система ARMSTRONG Переходной элемент Axiom для плит с кромкой Vector 25x15 мм (в коробке 30 пог.м)</t>
  </si>
  <si>
    <t>Подвесная система ARMSTRONG Переходной элемент Axiom для плит с кромкой Vector 25x15 мм, в цвете RAL 9010 (в коробке 30 пог.м)</t>
  </si>
  <si>
    <t>BPM300105D</t>
  </si>
  <si>
    <t>Подвесная система ARMSTRONG Пристенный профиль 40x45 мм, цвет RAL9005 (в коробке 10 шт)</t>
  </si>
  <si>
    <t>BPCS7010M6A</t>
  </si>
  <si>
    <t>BPCS7011M6A</t>
  </si>
  <si>
    <t>BPCS7012M6A</t>
  </si>
  <si>
    <t>BPAWDN21H</t>
  </si>
  <si>
    <t>Аксессуар к подвесной системе ARMSTRONG Молдинг пристенный окрашенный (в коробке 90 пог.м.)</t>
  </si>
  <si>
    <t>BPCS5169M6B</t>
  </si>
  <si>
    <t>BPCS5170M6B</t>
  </si>
  <si>
    <t>Подвесной потолок ARMSTRONG NEEVA Board 600 x 600 x15 мм черный цвет Black (в коробке 40 шт)</t>
  </si>
  <si>
    <t xml:space="preserve">Подвесной потолок ARMSTRONG NEEVA Board 600 x 600 x15 мм цвета Navy (в коробке 40 шт) </t>
  </si>
  <si>
    <t xml:space="preserve">Подвесной потолок ARMSTRONG NEEVA Board 600 x 600 x15 мм цвета  Metal (в коробке 40 шт)  </t>
  </si>
  <si>
    <t xml:space="preserve">Подвесной потолок ARMSTRONG NEEVA Board 600 x 600 x15 мм цвета  Cement (в коробке 40 шт) </t>
  </si>
  <si>
    <t>Подвесной потолок ARMSTRONG CLEAN ROOM FL (95 RH) Board 600 x 600 x15 мм (в коробке 16 шт)</t>
  </si>
  <si>
    <t>Подвесной потолок ARMSTRONG CLEAN ROOM FL (95 RH) Board 600 x 1200 x15 мм (в коробке 8 шт)</t>
  </si>
  <si>
    <t>NB: Подвесы входят в набор. Не нужно заказывать дополнительно</t>
  </si>
  <si>
    <t>BP3840M6D2</t>
  </si>
  <si>
    <t>1200x600x11</t>
  </si>
  <si>
    <t xml:space="preserve">Подвесной потолок ARMSTRONG из металла Tegular 11 F Перфорация Rg 0701 с флисом 1200 x 600 x 11 (в коробке 12 шт)   </t>
  </si>
  <si>
    <t>BP4955M6C1</t>
  </si>
  <si>
    <t>BP4957M6C1</t>
  </si>
  <si>
    <t>Ultra microperforated  Rg 0501</t>
  </si>
  <si>
    <t>BP4958M6C1</t>
  </si>
  <si>
    <t>BP4961M6C1</t>
  </si>
  <si>
    <t>BP4963M6C1</t>
  </si>
  <si>
    <t>BP4964M6C1</t>
  </si>
  <si>
    <t>Подвесной потолок ARMSTRONG из металла MicroLook 16 Перфорация Rg 0501  600 x 600 x 16 (в коробке 16 шт)</t>
  </si>
  <si>
    <t xml:space="preserve">Подвесной потолок ARMSTRONG из металла Tegular 2 Перфорация Rg 0501  600 x 600 x 15 мм (в коробке 18 шт)  </t>
  </si>
  <si>
    <t>BP4965M6C1</t>
  </si>
  <si>
    <t>BP4966M6C1</t>
  </si>
  <si>
    <t xml:space="preserve">Подвесной потолок ARMSTRONG из металла Tegular 11 F Перфорация Rg 0501 600 x 600 x 11 (в коробке 16 шт)   </t>
  </si>
  <si>
    <t>Подвесной потолок ARMSTRONG из металла Board Перфорация Rg 0501  600 x 600 x 15 (в коробке 18 шт)</t>
  </si>
  <si>
    <t>Подвесной потолок ARMSTRONG из металла Q-Clip без фаски Перфорация Rg 0501  600 x 600 x 33 мм (в коробке 14 шт)</t>
  </si>
  <si>
    <t>Подвесной потолок ARMSTRONG из металла Q-Clip F с фаской Перфорация Rg 0501 600 x 600 x 33 мм (в коробке 14 шт)</t>
  </si>
  <si>
    <t>Подвесной потолок ARMSTRONG из металла Q-Clip F  с фаской Перфорация Rg 0501 600 x 300 x 33 мм (в коробке 14 шт)</t>
  </si>
  <si>
    <t xml:space="preserve">Подвесной потолок ARMSTRONG из металла MicroLook 8 Перфорация Rg 0501  600 x 600 x 8 (в коробке 16 шт)    </t>
  </si>
  <si>
    <t>BP4959M6C1</t>
  </si>
  <si>
    <t>BP9324M6H5</t>
  </si>
  <si>
    <t>Подвесной потолок ARMSTRONG из металла MicroLook Microperf 1522  c В15  600 x 600 x 8 мм (в коробке 10 шт)</t>
  </si>
  <si>
    <t>BPC1805H</t>
  </si>
  <si>
    <t xml:space="preserve">Подвесная система для панелей T- Clip F (Stafford) </t>
  </si>
  <si>
    <t>Аксессуар к подвесной системе ARMSTRONG Соединительная накладка полноразмерной пружинной рейки (в коробке 200 шт)</t>
  </si>
  <si>
    <t>Пристенный молдинг ARMSTRONG PRELUDE 3000 х 30 x 30 мм(в коробке 90 пог.м) ГАЛЬВАНИЧЕСКОЕ ПОКРЫТИЕ</t>
  </si>
  <si>
    <t>BP7703M4</t>
  </si>
  <si>
    <t>BP7706M4</t>
  </si>
  <si>
    <t>BP7707M4</t>
  </si>
  <si>
    <t>BP7714M4</t>
  </si>
  <si>
    <t>BP7708M4</t>
  </si>
  <si>
    <t>BPTZ7715M4</t>
  </si>
  <si>
    <t>BPTZ3403M4</t>
  </si>
  <si>
    <t>BP5180M4</t>
  </si>
  <si>
    <t>BP5181M4</t>
  </si>
  <si>
    <t>BPTZ2612M4</t>
  </si>
  <si>
    <t>BPTZ2613M4</t>
  </si>
  <si>
    <t>BP5184M4</t>
  </si>
  <si>
    <t>BP5185M4</t>
  </si>
  <si>
    <t>BPTZ2618M4</t>
  </si>
  <si>
    <t>BPTZ2619M4</t>
  </si>
  <si>
    <t>GRID</t>
  </si>
  <si>
    <t>BP303632</t>
  </si>
  <si>
    <t>BPA300433</t>
  </si>
  <si>
    <t>BPA301233</t>
  </si>
  <si>
    <t>BPA1100</t>
  </si>
  <si>
    <t>BPA1150</t>
  </si>
  <si>
    <t>BP303032</t>
  </si>
  <si>
    <t>BP300532</t>
  </si>
  <si>
    <t>BP303432</t>
  </si>
  <si>
    <t>BP300932</t>
  </si>
  <si>
    <t>600x550x15</t>
  </si>
  <si>
    <t>1200x100x20</t>
  </si>
  <si>
    <t>1200x150x20</t>
  </si>
  <si>
    <t>M2</t>
  </si>
  <si>
    <t>PC</t>
  </si>
  <si>
    <t>LM</t>
  </si>
  <si>
    <t>BPTZ7704M4</t>
  </si>
  <si>
    <t>BPTZ7705M4</t>
  </si>
  <si>
    <t>BPTZ7709M4</t>
  </si>
  <si>
    <t>BPTZ7710M4</t>
  </si>
  <si>
    <t>BP5186M4</t>
  </si>
  <si>
    <t>BP5188M4</t>
  </si>
  <si>
    <t>BP5187M4</t>
  </si>
  <si>
    <t>Подвесной потолок ARMSTRONG ULTIMA+ Microlook 90 1500 x 600 x19 мм (в коробке 6 шт)</t>
  </si>
  <si>
    <t>Подвесной потолок ARMSTRONG ULTIMA+ Microlook 90 1200 x 100 x19 мм (в коробке 12 шт)</t>
  </si>
  <si>
    <t>Подвесной потолок ARMSTRONG ULTIMA+ Microlook 90 1200 x 150 x19 мм (в коробке 12 шт)</t>
  </si>
  <si>
    <t>Подвесной потолок ARMSTRONG ULTIMA+ SL2/Microlook 90 1500 x 300 x19 мм (в коробке 10 шт)</t>
  </si>
  <si>
    <t>Подвесной потолок ARMSTRONG ULTIMA+ SL2/Microlook 90 1800 x 300 x19 мм (в коробке 8 шт)</t>
  </si>
  <si>
    <t>Подвесной потолок ARMSTRONG ULTIMA+ OP Microlook 90 600x550x20 мм (в коробке 12 шт)</t>
  </si>
  <si>
    <t>Подвесной потолок ARMSTRONG ULTIMA+ OP Microlook 90 1500 x 600 x20 мм (в коробке 8 шт)</t>
  </si>
  <si>
    <t>Подвесной потолок ARMSTRONG ULTIMA+ OP Microlook 90 1200 x 100 x20 мм (в коробке 12 шт)</t>
  </si>
  <si>
    <t>Подвесной потолок ARMSTRONG ULTIMA+ OP Microlook 90 1200 x 150 x20 мм (в коробке 12 шт)</t>
  </si>
  <si>
    <t>Подвесной потолок ARMSTRONG OPTIMA Microlook 90 1200 x 100 x20 мм (в коробке 16 шт)</t>
  </si>
  <si>
    <t>Подвесной потолок ARMSTRONG OPTIMA Microlook 90 1200 x 150 x20 мм (в коробке 16 шт)</t>
  </si>
  <si>
    <t>Подвесной потолок ARMSTRONG PERLA Microlook 90 1200 x 600 x17 мм (в коробке 8 шт)</t>
  </si>
  <si>
    <t>Подвесной потолок ARMSTRONG PERLA Microlook 90  1500 x 600 x17 мм (в коробке 8 шт)</t>
  </si>
  <si>
    <t>Подвесной потолок ARMSTRONG PERLA Microlook 90 1200 x 100 x17 мм (в коробке 12 шт)</t>
  </si>
  <si>
    <t>Подвесной потолок ARMSTRONG PERLA SL2 1500 x 300 x17 мм (в коробке 10 шт)</t>
  </si>
  <si>
    <t>Подвесной потолок ARMSTRONG PERLA SL2 1800 x 300 x17 мм (в коробке 10 шт)</t>
  </si>
  <si>
    <t xml:space="preserve">Подвесной потолок ARMSTRONG PERLA OP 95aw MicroLook 90 1200 x 600 x18 мм (в коробке 8 шт) </t>
  </si>
  <si>
    <t xml:space="preserve">Подвесной потолок ARMSTRONG PERLA OP 95aw MicroLook 90 1500 x 600 x18 мм (в коробке 8 шт) </t>
  </si>
  <si>
    <t xml:space="preserve">Подвесной потолок ARMSTRONG PERLA OP 95aw MicroLook 90 1200 x 100 x 20 мм (в коробке 12 шт) </t>
  </si>
  <si>
    <t xml:space="preserve">Подвесной потолок ARMSTRONG PERLA OP 95aw MicroLook 90 1200 x 150 x 20 мм (в коробке 12 шт) </t>
  </si>
  <si>
    <t>Подвесная система ARMSTRONG PRELUDE 15 XL² рейка поперечная 1500 x 38 мм (в коробке 45 пог.м) слоты через каждый 150 мм, 500 мм, 750 мм, 1000 мм, 1350 мм</t>
  </si>
  <si>
    <t>Подвесная система ARMSTRONG PRELUDE 15 XL² рейка поперечная 100 x 38 мм (в коробке 10 шт.) без слотов</t>
  </si>
  <si>
    <t>Подвесная система ARMSTRONG PRELUDE 15 XL² рейка поперечная 150 x 38 мм (в коробке 10 шт.) без слотов</t>
  </si>
  <si>
    <t>Подвес для интеграции инженерных систем - ширина 100 мм (в коробке 10 шт)</t>
  </si>
  <si>
    <t>Подвес для интеграции инженерных систем - ширина 150 мм (в коробке 10 шт)</t>
  </si>
  <si>
    <t>Подвесная система ARMSTRONG PRELUDE 15 XL² рейка поперечная 1200 x 38 мм (в коробке 72 пог.м) слоты через каждый 300 мм, 550 мм, 600 мм, 650 мм, 900 мм</t>
  </si>
  <si>
    <t>Подвесная система ARMSTRONG PRELUDE 15 XL² рейка поперечная 550 x 38 мм (в коробке 33 пог.м) без слотов</t>
  </si>
  <si>
    <t>Подвесная система ARMSTRONG PRELUDE 15 XL² рейка поперечная 1800 x 38 мм (в коробке 54 пог.м) слоты через каждые 300 мм</t>
  </si>
  <si>
    <t>Подвесная система ARMSTRONG PRELUDE 15 XL² рейка поперечная 2400 x 38 мм (в коробке 48 пог.м) слоты через каждые 300 мм</t>
  </si>
  <si>
    <t>Ultima+</t>
  </si>
  <si>
    <t>Ultima+ OP</t>
  </si>
  <si>
    <t>Perla</t>
  </si>
  <si>
    <t>Perla OP 0,95</t>
  </si>
  <si>
    <t>Euro</t>
  </si>
  <si>
    <t>1500х38</t>
  </si>
  <si>
    <t>100х38</t>
  </si>
  <si>
    <t>150х38</t>
  </si>
  <si>
    <t>100х75</t>
  </si>
  <si>
    <t>150х75</t>
  </si>
  <si>
    <t>1200х38</t>
  </si>
  <si>
    <t>550х38</t>
  </si>
  <si>
    <t>1800х38</t>
  </si>
  <si>
    <t>2400х38</t>
  </si>
  <si>
    <t>1500x600х19</t>
  </si>
  <si>
    <t>1200x100х19</t>
  </si>
  <si>
    <t>1200x150х19</t>
  </si>
  <si>
    <t>1500x300х19</t>
  </si>
  <si>
    <t>1800x300х19</t>
  </si>
  <si>
    <t>600x550х20</t>
  </si>
  <si>
    <t>1200x150х20</t>
  </si>
  <si>
    <t>1200x100х20</t>
  </si>
  <si>
    <t>1500x600х20</t>
  </si>
  <si>
    <t>1200x600х17</t>
  </si>
  <si>
    <t>1800x300х17</t>
  </si>
  <si>
    <t>1500x300х17</t>
  </si>
  <si>
    <t>1200x150х17</t>
  </si>
  <si>
    <t>1200x100х17</t>
  </si>
  <si>
    <t>1500x600х17</t>
  </si>
  <si>
    <t>Подвесной потолок ARMSTRONG PERLA Microlook 90 1200 x 150 x17 мм (в коробке 12 шт)</t>
  </si>
  <si>
    <t>Optima</t>
  </si>
  <si>
    <t>BPC1801H</t>
  </si>
  <si>
    <t>Пружинная рейка (3600 мм) (в коробке 10шт)</t>
  </si>
  <si>
    <t>bag /пакет</t>
  </si>
  <si>
    <t>Аксессуар к подвесной системе ARMSTRONG Кронштейн угловой 65х30 мм. L=80 мм (в коробке 10 шт.)</t>
  </si>
  <si>
    <t>*  товар находится на складе в ограниченном количестве</t>
  </si>
  <si>
    <t>BPC2090A</t>
  </si>
  <si>
    <t>Аксессуар к подвесной системе ARMSTRONG  Универсальный кронштейн подвеса (в коробке 200 шт)</t>
  </si>
  <si>
    <t xml:space="preserve">Подвесной потолок ARMSTRONG PERLA OP 95aw MicroLook 90 600 x 550 x 15 мм (в коробке 16 шт) </t>
  </si>
  <si>
    <t>Подвесной потолок ARMSTRONG RETAIL Board 600 x 1200 x 14 мм (в коробке 10 шт)</t>
  </si>
  <si>
    <t>Подвесной потолок ARMSTRONG DUNE NG Tegular 600 x 600 x 15 мм (в коробке 16 шт)</t>
  </si>
  <si>
    <t>BP3772M1</t>
  </si>
  <si>
    <t>ctn/кор.</t>
  </si>
  <si>
    <t>BP5460M4BT</t>
  </si>
  <si>
    <t>Подвесной потолок ARMSTRONG COLORTONE DUNE  eVo Board цвет BLUE MOUNTAIN 600 x 600 x15 мм (в коробке 16 шт)</t>
  </si>
  <si>
    <t>BP5460M4CA</t>
  </si>
  <si>
    <t>Подвесной потолок ARMSTRONG COLORTONE DUNE eVo Board цвет CARRARA 600 x 600 x15 мм (в коробке 16 шт)</t>
  </si>
  <si>
    <t>BP5460M4PN</t>
  </si>
  <si>
    <t>Подвесной потолок ARMSTRONG COLORTONE DUNE  eVo Board цвет PLATINUM 600 x 600 x15 мм (в коробке 16 шт)</t>
  </si>
  <si>
    <t>BP5461M4BT</t>
  </si>
  <si>
    <t>Подвесной потолок ARMSTRONG COLORTONE DUNE eVo Board цвет BLUE MOUNTAIN 1200 x 600 x15 мм (в коробке 10 шт)</t>
  </si>
  <si>
    <t>BP5461M4CA</t>
  </si>
  <si>
    <t>Подвесной потолок ARMSTRONG COLORTONE DUNE eVo Board цвет CARRARA 1200 x 600 x15 мм (в коробке 10 шт)</t>
  </si>
  <si>
    <t>BP5461M4PN</t>
  </si>
  <si>
    <t>BP5462M4BT</t>
  </si>
  <si>
    <t>Подвесной потолок ARMSTRONG COLORTONE DUNE  eVo Tegular цвет BLUE MOUNTAIN 600 x 600 x15 мм (в коробке 16 шт)</t>
  </si>
  <si>
    <t>BP5462M4CA</t>
  </si>
  <si>
    <t>BP5462M4PN</t>
  </si>
  <si>
    <t>Подвесной потолок ARMSTRONG COLORTONE DUNE eVo Tegular цвет PLATINUM 600 x 600 x15 мм (в коробке 16 шт)</t>
  </si>
  <si>
    <t>Подвесной потолок ARMSTRONG COLORTONE DUNE  eVo Tegular цвет CARRARA 600 x 600 x15 мм (в коробке 16 шт)</t>
  </si>
  <si>
    <t>BP5464M4BT</t>
  </si>
  <si>
    <t>Подвесной потолок ARMSTRONG COLORTONE DUNE  eVo Microlook цвет BLUE MOUNTAIN 600 x 600 x15 мм (в коробке 16 шт)</t>
  </si>
  <si>
    <t>BP5464M4CA</t>
  </si>
  <si>
    <t>Подвесной потолок ARMSTRONG COLORTONE DUNE eVo Microlook цвет CARRARA 600 x 600 x15 мм (в коробке 16 шт)</t>
  </si>
  <si>
    <t>Подвесной потолок ARMSTRONG COLORTONE DUNE eVo Microlook цвет PLATINUM 600 x 600 x15 мм (в коробке 16 шт)</t>
  </si>
  <si>
    <t>BP5464M4PN</t>
  </si>
  <si>
    <t>Подвесной потолок ARMSTRONG COLORTONE DUNE eVo Board цвет PLATINUM 1200 x 600 x15 мм (в коробке 10 шт)</t>
  </si>
  <si>
    <t>COLORTONE DUNE EVO</t>
  </si>
  <si>
    <t>Подвесная система ARMSTRONG Подвес для Axiom Blind Box, (в коробке 10 шт.)</t>
  </si>
  <si>
    <t>BP3612M4</t>
  </si>
  <si>
    <t>BP3615M4</t>
  </si>
  <si>
    <t>SIERRA толщина 13 мм</t>
  </si>
  <si>
    <t xml:space="preserve">Подвесной потолок ARMSTRONG Sierra Board 600 x 600 x13 мм (в коробке 18 шт) </t>
  </si>
  <si>
    <t>Подвесной потолок ARMSTRONG Sierra Board 1200 x 600 x13 мм (в коробке 10 шт)</t>
  </si>
  <si>
    <t>Подвесной потолок ARMSTRONG Sierra Tegular со скосом 6мм 600 x 600 x13 мм (в коробке 18 шт)</t>
  </si>
  <si>
    <t>Подвесной потолок ARMSTRONG SIERRA OP Tegular со скосом 8 мм 1200 x 600 x15 мм (в коробке 10 шт)</t>
  </si>
  <si>
    <t>Подвесной потолок ARMSTRONG Sierra MicroLook со скосом 6мм  600 х 600 х 13 мм (в коробке 18 шт.)</t>
  </si>
  <si>
    <t xml:space="preserve">Аксессуар к подвесной системе ARMSTRONG Клипса для плиты Vector (в коробке 50 шт.) </t>
  </si>
  <si>
    <t>BPM311305B</t>
  </si>
  <si>
    <t>Аксессуар к подвесной системе ARMSTRONG Шайба М6 18 x 1,6 мм (в коробке 200 шт)</t>
  </si>
  <si>
    <t>Подвесной потолок ARMSTRONG SIERRA OP Tegular со скосом 8 мм 600 x 600 x15 мм (в коробке 16 шт)</t>
  </si>
  <si>
    <t>Подвесной потолок ARMSTRONG SIERRA OP Microlook 90  600 x 600 x15 мм (в коробке 16 шт)</t>
  </si>
  <si>
    <t>Подвесной потолок ARMSTRONG SIERRA OP Microlook 90 600 x 1200 x15 мм (в коробке 10 шт)</t>
  </si>
  <si>
    <t xml:space="preserve">DUNE </t>
  </si>
  <si>
    <t>Подвесной потолок ARMSTRONG DUNE  Tegular 1200 x 600 x15 мм (в коробке 10 шт)</t>
  </si>
  <si>
    <t>Подвесной потолок ARMSTRONG DUNE  Microlook 1200 x 600 x15 мм (в коробке 10 шт)</t>
  </si>
  <si>
    <t>Подвесной потолок ARMSTRONG DUNE  SL2 1500 x 300 x17 мм (в коробке 12 шт)</t>
  </si>
  <si>
    <t>Подвесной потолок ARMSTRONG DUNE  SL2 1800 x 300 x17 мм (в коробке 12 шт)</t>
  </si>
  <si>
    <t>Подвесной потолок ARMSTRONG DUNE  Vector 600 x 600 x19 мм (в коробке 10 шт)</t>
  </si>
  <si>
    <t xml:space="preserve">PERLA </t>
  </si>
  <si>
    <t>PERLA db</t>
  </si>
  <si>
    <t>PERLA OP - 0,95 aw</t>
  </si>
  <si>
    <t>PERLA OP - 1,00 aw</t>
  </si>
  <si>
    <t>BP802442BIG</t>
  </si>
  <si>
    <t>BP802442BKG</t>
  </si>
  <si>
    <t>BP802442G</t>
  </si>
  <si>
    <t>Подвесная система ARMSTRONG SILHOUETTE XL² рейка поперечная 300 x 44 мм (в коробке 36 пог.м)</t>
  </si>
  <si>
    <t>Подвесная система ARMSTRONG SILHOUETTE XL² рейка поперечная 300 x 44 мм с ЧЁРНЫМ пазом (в коробке 36 пог.м)</t>
  </si>
  <si>
    <t>Подвесная система ARMSTRONG SILHOUETTE XL² рейка поперечная 300 x 44 мм ЧЁРНЫЙ (в коробке 36 пог.м)</t>
  </si>
  <si>
    <t>BPCT700</t>
  </si>
  <si>
    <t>Аксессуар к подвесной системе ARMSTRONG L-профиль (в коробке 100 шт)</t>
  </si>
  <si>
    <t>Unit of measure</t>
  </si>
  <si>
    <t>600x600x37</t>
  </si>
  <si>
    <t>BP9002M6JSGKIT</t>
  </si>
  <si>
    <t>Подвесной потолок ARMSTRONG CELLIO C64 75 x 75 x 37 мм, алюминиевый, СЕРЫЙ, набор комплектующих для сборки (в коробке 14.40 м2)</t>
  </si>
  <si>
    <t>BP9002M6JBKKIT</t>
  </si>
  <si>
    <t>Подвесной потолок ARMSTRONG CELLIO C64 75 x 75 x 37 мм, алюминиевый, ЧЕРНЫЙ, набор комплектующих для сборки (в коробке 14.40 м2)</t>
  </si>
  <si>
    <t>BP9003M6JSGKIT</t>
  </si>
  <si>
    <t>Подвесной потолок ARMSTRONG CELLIO C49 86 x 86 x 37 мм, алюминиевый, СЕРЫЙ, набор комплектующих для сборки (в коробке 17.28 м2)</t>
  </si>
  <si>
    <t>BP9003M6JBKKIT</t>
  </si>
  <si>
    <t>Подвесной потолок ARMSTRONG CELLIO C49 86 x 86 x 37 мм, алюминиевый, ЧЁРНЫЙ, набор комплектующих для сборки (в коробке 17.28 м2)</t>
  </si>
  <si>
    <t>BP9004M6JSGKIT</t>
  </si>
  <si>
    <t>Подвесной потолок ARMSTRONG CELLIO C36 100 x 100 x 37 мм, алюминиевый, СЕРЫЙ, набор комплектующих для сборки (в коробке 20.16 м2)</t>
  </si>
  <si>
    <t>BP9004M6JBKKIT</t>
  </si>
  <si>
    <t>Подвесной потолок ARMSTRONG CELLIO C36 100 x 100 x 37 мм, алюминиевый, ЧЁРНЫЙ, набор комплектующих для сборки (в коробке 20.16 м2)</t>
  </si>
  <si>
    <t>BP9005M6JSGKIT</t>
  </si>
  <si>
    <t>Подвесной потолок ARMSTRONG CELLIO C25 120 x 120 x 37 мм, алюминиевый, СЕРЫЙ, набор комплектующих для сборки (в коробке 25.92 м2)</t>
  </si>
  <si>
    <t>BP9005M6JBKKIT</t>
  </si>
  <si>
    <t>Подвесной потолок ARMSTRONG CELLIO C25 120 x 120 x 37 мм, алюминиевый, ЧЁРНЫЙ, набор комплектующих для сборки (в коробке 25.92 м2)</t>
  </si>
  <si>
    <t>BP9006M6JSGKIT</t>
  </si>
  <si>
    <t>Подвесной потолок ARMSTRONG CELLIO C16 150 x 150 x 37 мм, алюминиевый, СЕРЫЙ, набор комплектующих для сборки  (в коробке 34.56 м2)</t>
  </si>
  <si>
    <t>BP9006M6JBKKIT</t>
  </si>
  <si>
    <t>Подвесной потолок ARMSTRONG CELLIO C16 150 x 150 x 37 мм, алюминиевый, ЧЕРНЫЙ, набор комплектующих для сборки  (в коробке 34.56 м2)</t>
  </si>
  <si>
    <t xml:space="preserve">Cellio, алюминий, в сборе, цвет БЕЛЫЙ (Global White), СЕРЫЙ, ЧЕРНЫЙ </t>
  </si>
  <si>
    <t>BP9002M6J</t>
  </si>
  <si>
    <t>Подвесной потолок ARMSTRONG CELLIO C64 75 x 75 x 37 мм, алюминиевый, БЕЛЫЙ, в сборе (в коробке 2.88 м2)</t>
  </si>
  <si>
    <t>BP9002M6JSG</t>
  </si>
  <si>
    <t>Подвесной потолок ARMSTRONG CELLIO C64 75 x 75 x 37 мм, алюминиевый, СЕРЫЙ, в сборе (в коробке 2.88 м2)</t>
  </si>
  <si>
    <t>BP9002M6JBK</t>
  </si>
  <si>
    <t>Подвесной потолок ARMSTRONG CELLIO C64 75 x 75 x 37 мм, алюминиевый, ЧЁРНЫЙ, в сборе (в коробке 2.88 м2)</t>
  </si>
  <si>
    <t>BP9003M6J</t>
  </si>
  <si>
    <t>Подвесной потолок ARMSTRONG CELLIO C49 86 x 86 x 37 мм, алюминиевый, БЕЛЫЙ, в сборе (в коробке 2.88 м2)</t>
  </si>
  <si>
    <t>BP9003M6JSG</t>
  </si>
  <si>
    <t>Подвесной потолок ARMSTRONG CELLIO C49 86 x 86 x 37 мм, алюминиевый, СЕРЫЙ, в сборе (в коробке 2.88 м2)</t>
  </si>
  <si>
    <t>BP9003M6JBK</t>
  </si>
  <si>
    <t>Подвесной потолок ARMSTRONG CELLIO C49 86 x 86 x 37 мм, алюминиевый, ЧЕРНЫЙ, в сборе (в коробке 2.88 м2)</t>
  </si>
  <si>
    <t>BP9004M6J</t>
  </si>
  <si>
    <t>Подвесной потолок ARMSTRONG CELLIO C36 100 x 100 x 37 мм, алюминиевый, БЕЛЫЙ, в сборе (в коробке 2.88 м2)</t>
  </si>
  <si>
    <t>BP9004M6JSG</t>
  </si>
  <si>
    <t>Подвесной потолок ARMSTRONG CELLIO C36 100 x 100 x 37 мм, алюминиевый, СЕРЫЙ, в сборе (в коробке 2.88 м2)</t>
  </si>
  <si>
    <t>BP9004M6JBK</t>
  </si>
  <si>
    <t>Подвесной потолок ARMSTRONG CELLIO C36 100 x 100 x 37 мм, алюминиевый, ЧЕРНЫЙ, в сборе (в коробке 2.88 м2)</t>
  </si>
  <si>
    <t>BP9005M6J</t>
  </si>
  <si>
    <t>Подвесной потолок ARMSTRONG CELLIO C25 120 x 120 x 37 мм, алюминиевый, БЕЛЫЙ, в сборе (в коробке 2.88 м2)</t>
  </si>
  <si>
    <t>BP9005M6JSG</t>
  </si>
  <si>
    <t>Подвесной потолок ARMSTRONG CELLIO C25 120 x 120 x 37 мм, алюминиевый, СЕРЫЙ, в сборе (в коробке 2.88 м2)</t>
  </si>
  <si>
    <t>BP9005M6JBK</t>
  </si>
  <si>
    <t>Подвесной потолок ARMSTRONG CELLIO C25 120 x 120 x 37 мм, алюминиевый, ЧЕРНЫЙ, в сборе (в коробке 2.88 м2)</t>
  </si>
  <si>
    <t>BP9006M6J</t>
  </si>
  <si>
    <t>Подвесной потолок ARMSTRONG CELLIO C16 150 x 150 x 37 мм, алюминиевый, БЕЛЫЙ, в сборе (в коробке 2.88 м2)</t>
  </si>
  <si>
    <t>BP9006M6JSG</t>
  </si>
  <si>
    <t>Подвесной потолок ARMSTRONG CELLIO C16 150 x 150 x 37 мм, алюминиевый, СЕРЫЙ, в сборе (в коробке 2.88 м2)</t>
  </si>
  <si>
    <t>BP9006M6JBK</t>
  </si>
  <si>
    <t>Подвесной потолок ARMSTRONG CELLIO C16 150 x 150 x 37 мм, алюминиевый, ЧЕРНЫЙ, в сборе (в коробке 2.88 м2)</t>
  </si>
  <si>
    <t>BP614042H</t>
  </si>
  <si>
    <t>BP612442H</t>
  </si>
  <si>
    <t>BPA829H</t>
  </si>
  <si>
    <t>BPM311303B</t>
  </si>
  <si>
    <t>Аксессуар к подвесной системе ARMSTRONG Болт резьбовой М6 х 16 мм (в коробке 500 шт)</t>
  </si>
  <si>
    <t>BPCS5135B</t>
  </si>
  <si>
    <t>BPCS4979J</t>
  </si>
  <si>
    <t>Аксессуар к подвесной системе ARMSTRONG Набор для установки - Содержит: 4 спирали фиксатора, 4 троса, 4 фиксирующих крючка</t>
  </si>
  <si>
    <t>BPCS5136B</t>
  </si>
  <si>
    <t>Кол/во в коробке (м2, мп )</t>
  </si>
  <si>
    <t>(m2, lm)</t>
  </si>
  <si>
    <t>Система Metal Grill 30</t>
  </si>
  <si>
    <t>BPCS5125M6WG</t>
  </si>
  <si>
    <t>Подвесной потолок ARMSTRONG Metal Grill 30 x 3000 x 39 мм, алюминиевый, цвет Armstrong Global White (в коробке 120 пог.м)</t>
  </si>
  <si>
    <t>30x3000x39</t>
  </si>
  <si>
    <t>Lm</t>
  </si>
  <si>
    <t>BPCS5125M6SG</t>
  </si>
  <si>
    <t>Подвесной потолок ARMSTRONG Metal Grill 30 x 3000 x 39 мм, алюминиевый, цвет СЕРЫЙ RAL9006 (в коробке 120 пог.м)</t>
  </si>
  <si>
    <t>BPCS5125M6BK</t>
  </si>
  <si>
    <t>Подвесной потолок ARMSTRONG Metal Grill 30 x 3000 x 39 мм, алюминиевый, цвет ЧЕРНЫЙ RAL9005  (в коробке 120 пог.м)</t>
  </si>
  <si>
    <t>BPCS5125M6ROA</t>
  </si>
  <si>
    <t>BPCS5125M6PIN</t>
  </si>
  <si>
    <t>Подвесной потолок ARMSTRONG Metal Grill Woods 30 x 3000 x 39 мм, алюминиевый, цвет СОСНА 701 (в коробке 120 пог.м)</t>
  </si>
  <si>
    <t>BPCS5125M6MAH</t>
  </si>
  <si>
    <t>BPCS5125M6OAK</t>
  </si>
  <si>
    <t>BPCS5125M6WAL</t>
  </si>
  <si>
    <t>BPCS5129GBK</t>
  </si>
  <si>
    <t xml:space="preserve">Аксессуар к подвесной системе ARMSTRONG Соединитель для Grill 30 150x37x29x37 цвет ЧЕРНЫЙ RAL9005 (в коробке 40 шт) </t>
  </si>
  <si>
    <t>150x37x29x37</t>
  </si>
  <si>
    <t>Ctn</t>
  </si>
  <si>
    <t>Система Metal Grill 80</t>
  </si>
  <si>
    <t>BPCS5126M6WG</t>
  </si>
  <si>
    <t>Подвесной потолок ARMSTRONG Metal Grill 80 x 3000 x 15 мм, алюминиевый, цвет Global White (в коробке 120 пог.м)</t>
  </si>
  <si>
    <t>80x3000x15</t>
  </si>
  <si>
    <t>BPCS5126M6SG</t>
  </si>
  <si>
    <t>Подвесной потолок ARMSTRONG Metal Grill 80 x 3000 x 15 мм, алюминиевый, цвет СЕРЫЙ RAL9006 (в коробке 120 пог.м)</t>
  </si>
  <si>
    <t>BPCS5126M6BK</t>
  </si>
  <si>
    <t>Подвесной потолок ARMSTRONG Metal Grill 80 x 3000 x 15 мм, алюминиевый, цвет ЧЕРНЫЙ RAL9005 (в коробке 120 пог.м)</t>
  </si>
  <si>
    <t>BPCS5126M6ROA</t>
  </si>
  <si>
    <t>BPCS5126M6PIN</t>
  </si>
  <si>
    <t>Подвесной потолок ARMSTRONG Metal Grill Woods 80 x 3000 x 15 мм, алюминиевый, цвет СОСНА 701 (в коробке 120 пог.м)</t>
  </si>
  <si>
    <t>BPCS5126M6MAH</t>
  </si>
  <si>
    <t>BPCS5126M6OAK</t>
  </si>
  <si>
    <t>BPCS5126M6WAL</t>
  </si>
  <si>
    <t>BPCS5130GBK</t>
  </si>
  <si>
    <t>Аксессуар к подвесной системе ARMSTRONG Соединитель для системы Grill 80 цвет ЧЕРНЫЙ RAL9005  (в коробке 40 шт.)</t>
  </si>
  <si>
    <t>151x18x78</t>
  </si>
  <si>
    <t>Комплектующие для Metal Grill 30, 80</t>
  </si>
  <si>
    <t>BPCS5127GBK</t>
  </si>
  <si>
    <t>Подвесная система ARMSTRONG Профиль зубчатый для системы Grill 30 х 3000 х 21 мм цвет ЧЕРНЫЙ RAL9005  (в коробке 60 пог.м)</t>
  </si>
  <si>
    <t>30х3000х21</t>
  </si>
  <si>
    <t>BPCS5131GWG</t>
  </si>
  <si>
    <t>Пристенный молдинг ARMSTRONG L-молдинг для системы Grill 20 x 3000 x 42 мм (в коробке 120 пог.м) цвет Armstrong Global White</t>
  </si>
  <si>
    <t>20х3000х42</t>
  </si>
  <si>
    <t>BPCS5131GSG</t>
  </si>
  <si>
    <t>Пристенный молдинг ARMSTRONG L-молдинг для системы Grill 20 x 3000 x 42 мм (в коробке 120 пог.м) цвет СЕРЫЙ RAL9006</t>
  </si>
  <si>
    <t>BPCS5131GBK</t>
  </si>
  <si>
    <t xml:space="preserve">Пристенный молдинг ARMSTRONG L-молдинг для системы Grill 20 x 3000 x 42 мм цвет ЧЕРНЫЙ RAL9005 (в коробке 120 пог.м) </t>
  </si>
  <si>
    <t>BPCS5131GPIN</t>
  </si>
  <si>
    <t>Пристенный молдинг ARMSTRONG L-молдинг для системы Grill 20 x 3000 x 42 мм (в коробке 120 пог.м) цвет СОСНА 701</t>
  </si>
  <si>
    <t>BPCS5131GOAK</t>
  </si>
  <si>
    <t>BPCS5131GROA</t>
  </si>
  <si>
    <t>BPCS5131GMAH</t>
  </si>
  <si>
    <t>BPCS5131GWAL</t>
  </si>
  <si>
    <t>BPCS5132GWG</t>
  </si>
  <si>
    <t>Пристенный молдинг ARMSTRONG C-молдинг для системы Grill 14 x 3000 x 19 мм (в коробке 120 пог.м) цвет Armstrong Global White</t>
  </si>
  <si>
    <t>14х3000х19x14</t>
  </si>
  <si>
    <t>BPCS5132GSG</t>
  </si>
  <si>
    <t>Пристенный молдинг ARMSTRONG C-молдинг для системы Grill 14 x 3000 x 19 мм (в коробке 120 пог.м) цвет СЕРЫЙ RAL9006</t>
  </si>
  <si>
    <t>BPCS5132GBK</t>
  </si>
  <si>
    <t xml:space="preserve">Пристенный молдинг ARMSTRONG C-молдинг для системы Grill 14 x 3000 x 19 мм цвет ЧЕРНЫЙ RAL9005  (в коробке 120 пог.м) </t>
  </si>
  <si>
    <t>BPCS5132GPIN</t>
  </si>
  <si>
    <t>Пристенный молдинг ARMSTRONG C-молдинг для системы Grill 14 x 3000 x 19 мм (в коробке 120 пог.м) цвет СОСНА 701</t>
  </si>
  <si>
    <t>BPCS5132GOAK</t>
  </si>
  <si>
    <t>BPCS5132GROA</t>
  </si>
  <si>
    <t>BPCS5132GMAH</t>
  </si>
  <si>
    <t>BPCS5132GWAL</t>
  </si>
  <si>
    <t>LAY-IN</t>
  </si>
  <si>
    <t>Кромка без фаски, устанавливается на подвесную систему Prelude XL² 24  (ширина видимой части 24 мм)</t>
  </si>
  <si>
    <t>Панель металлическая  ARMSTRONG Board Lay-in Plain 600 x 600 x 15 (в коробке 18 шт) цвет RAL9010</t>
  </si>
  <si>
    <t>600 x 600 x 15</t>
  </si>
  <si>
    <t>BP1202M6A1AB</t>
  </si>
  <si>
    <t xml:space="preserve">Панель металлическая  ARMSTRONG Board Lay-in Plain 600 x 600 x 15 (в коробке 18 шт) цвет RAL9010 Bioguard </t>
  </si>
  <si>
    <t>BP1202M6A1WG</t>
  </si>
  <si>
    <t xml:space="preserve">Панель металлическая  ARMSTRONG Board Lay-in Plain 600 x 600 x 15 (в коробке 18 шт) цвет Global White </t>
  </si>
  <si>
    <t>MICROLOOK 8 (600 х 600 мм)</t>
  </si>
  <si>
    <t>Отступ 8 мм, устанавливается на подвесные системы Prelude 15 XL² и Prelude 15 TL или Silhouette 15 XL² и Interlude15  XL² (ширина видимой части 15 мм)</t>
  </si>
  <si>
    <t xml:space="preserve">Панель металлическая  ARMSTRONG Microlook 8 Lay-in Plain 600 x 600 x 8 (в коробке 18 шт) цвет RAL9010 </t>
  </si>
  <si>
    <t>600 x 600 x 8</t>
  </si>
  <si>
    <t>MICROLOOK 10F (600 х 600 мм)</t>
  </si>
  <si>
    <t>Отступ 10 мм, фаска 3 мм, устанавливается на подвесные системы Prelude 15 XL² и Prelude 15 TL или Silhouette 15 XL² и Interlude15  XL² (ширина видимой части 15 мм)</t>
  </si>
  <si>
    <t>BPCS5524M6B1</t>
  </si>
  <si>
    <t xml:space="preserve">Панель металлическая  ARMSTRONG Microlook 10F Lay-in Plain 600 x 600 x 10 мм (в коробке 14 шт) цвет RAL9010 </t>
  </si>
  <si>
    <t>600 x 600 x 10</t>
  </si>
  <si>
    <t>BPCS5524M6B1WG</t>
  </si>
  <si>
    <t xml:space="preserve">Панель металлическая  ARMSTRONG Microlook 10F Lay-in Plain 600 x 600 x 10 мм (в коробке 14 шт цвет Global White </t>
  </si>
  <si>
    <t>TEGULAR 3 (600 х 600 мм)</t>
  </si>
  <si>
    <t>Отступ 3 мм, кромка без фаски, устанавливается на подвесную систему Prelude XL² 24 (ширина видимой части 24 мм)</t>
  </si>
  <si>
    <t>BPCS5551M6B1</t>
  </si>
  <si>
    <t xml:space="preserve">Панель металлическая  ARMSTRONG Tegular 3 Lay-in Plain 600 x 600 x 10 мм (в коробке 18 шт) цвет RAL9010 </t>
  </si>
  <si>
    <t>BPCS5551M6B1WG</t>
  </si>
  <si>
    <t>Панель металлическая  ARMSTRONG Tegular 3 Lay-in Plain 600 x 600 x 10 мм (в коробке 18 шт) цвет Global White</t>
  </si>
  <si>
    <t xml:space="preserve">Кромка без фаски, устанавливается на подвесную систему Prelude XL² 24 (ширина видимой части 24 мм), размер панели 1194х300 мм </t>
  </si>
  <si>
    <t>BPCS9880M6B1L120</t>
  </si>
  <si>
    <t>Панель металлическая ARMSTRONG планка Board Plain 1200 x 300 мм (в коробке 10 шт) цвет RAL9010</t>
  </si>
  <si>
    <t>1200 х 300 (1194 х300)</t>
  </si>
  <si>
    <t>BPCS9880M6B1L120AB</t>
  </si>
  <si>
    <t>Панель металлическая ARMSTRONG планка Board Plain 1200 x 300 мм (в коробке 10 шт) цвет RAL9010 Bioguard</t>
  </si>
  <si>
    <t>BPCS9880M6B1L120WG</t>
  </si>
  <si>
    <t>Панель металлическая ARMSTRONG планка Board Plain 1200 x 300 мм (в коробке 10 шт) цвет Global White</t>
  </si>
  <si>
    <t>CLIP-IN</t>
  </si>
  <si>
    <t>V-Clip F (600 х 600 мм)</t>
  </si>
  <si>
    <t>(фаска 3 мм) для использования с системой U-profile System (GemaGrid) и пружинной рейкой BPC1801H. Состав системы: U-profile BPM300100 (+подвес и соединители), пружинная рейка BPC1801H (+соединитель), кронштейн для пружинной рейки BPC2090A)</t>
  </si>
  <si>
    <t>BPCS5531M6B1</t>
  </si>
  <si>
    <t>Панель металлическая ARMSTRONG V-Clip F Plain 600 x 600 x 40 мм (в коробке 12 шт) цвет RAL9010</t>
  </si>
  <si>
    <t>600 x 600 x 40</t>
  </si>
  <si>
    <t>BPCS5531M6B1AB</t>
  </si>
  <si>
    <t>Панель металлическая ARMSTRONG V-Clip F Plain 600 x 600 x 40 мм (в коробке 12 шт) цвет RAL9010 Bioguard</t>
  </si>
  <si>
    <t>BPCS5531M6B1WG</t>
  </si>
  <si>
    <t>Панель металлическая ARMSTRONG V-Clip F Plain 600 x 600 x 40 мм (в коробке 12 шт) цвет Global White</t>
  </si>
  <si>
    <t>Кромка без фаски, устанавливается на подвесную систему U-profile System (GemaGrid) и пружинной рейкой BPC1801H, размер панели 1200х300  Состав системы: U-profile BPM300100 (+подвес и соединители), пружинная рейка BPC1801H (+соединитель), кронштейн для пружинной рейки BPC2090A)</t>
  </si>
  <si>
    <t>BPCS9856M6B1L120</t>
  </si>
  <si>
    <t>Панель металлическая ARMSTRONG планка V-Clip Plain 1200 x 300 мм (в коробке 10 шт) цвет RAL9010</t>
  </si>
  <si>
    <t>1200 х 300</t>
  </si>
  <si>
    <t>BPCS9856M6B1L120AB</t>
  </si>
  <si>
    <t>Панель металлическая ARMSTRONG планка V-Clip Plain 1200 x 300 мм (в коробке 10 шт) цвет RAL9010 Bioguard</t>
  </si>
  <si>
    <t>BPCS9856M6B1L120WG</t>
  </si>
  <si>
    <t>Панель металлическая ARMSTRONG планка V-Clip Plain 1200 x 300 мм (в коробке 10 шт) цвет Global White</t>
  </si>
  <si>
    <t>* - не рекомендуется устанавливать в одном помещении с панелями BP9334M6G1, BP2119M6C1</t>
  </si>
  <si>
    <t>Local Metal</t>
  </si>
  <si>
    <t>Cellio</t>
  </si>
  <si>
    <t>Metal Grill</t>
  </si>
  <si>
    <t>BP4117M4</t>
  </si>
  <si>
    <t>BPM300166</t>
  </si>
  <si>
    <t>BPM311158</t>
  </si>
  <si>
    <t>BP313051B</t>
  </si>
  <si>
    <t>BP312021A</t>
  </si>
  <si>
    <t>BPACR7890G</t>
  </si>
  <si>
    <t>BP303033B</t>
  </si>
  <si>
    <t>BP302033B</t>
  </si>
  <si>
    <t>BPA360751</t>
  </si>
  <si>
    <t>BPA361001</t>
  </si>
  <si>
    <t>BP244042</t>
  </si>
  <si>
    <t>BP243642</t>
  </si>
  <si>
    <t>BP242042</t>
  </si>
  <si>
    <t>BPT3226</t>
  </si>
  <si>
    <t>BPT3250</t>
  </si>
  <si>
    <t>BPT3250WR</t>
  </si>
  <si>
    <t>BPT3251</t>
  </si>
  <si>
    <t>BPT3251WR</t>
  </si>
  <si>
    <t>BPT3252</t>
  </si>
  <si>
    <t>BPT3252WR</t>
  </si>
  <si>
    <t>BPT3253</t>
  </si>
  <si>
    <t>BPT3253WR</t>
  </si>
  <si>
    <t>BPT3254</t>
  </si>
  <si>
    <t>BPT3254WR</t>
  </si>
  <si>
    <t>BPA3255</t>
  </si>
  <si>
    <t>BPT3228</t>
  </si>
  <si>
    <t>BPT3228WR</t>
  </si>
  <si>
    <t>BPT3230</t>
  </si>
  <si>
    <t>BPT3230WR</t>
  </si>
  <si>
    <t>BPT1924CCEA</t>
  </si>
  <si>
    <t>BP2730M4</t>
  </si>
  <si>
    <t>BP2731M4</t>
  </si>
  <si>
    <t>BP4115M4</t>
  </si>
  <si>
    <t>BP7677M4</t>
  </si>
  <si>
    <t>BP7697M4</t>
  </si>
  <si>
    <t>BPM300100</t>
  </si>
  <si>
    <t>BPM315620</t>
  </si>
  <si>
    <t>BPM215213</t>
  </si>
  <si>
    <t>BPM215233</t>
  </si>
  <si>
    <t>BPBERC2</t>
  </si>
  <si>
    <t>BP1203M6A1</t>
  </si>
  <si>
    <t>Для BP1203M6A1  не рекомендуется устанавливать в одном помещении с панелями BP9320M6G1, BP2175M6C1</t>
  </si>
  <si>
    <t>BPC1803J</t>
  </si>
  <si>
    <t>BPM315451</t>
  </si>
  <si>
    <t>BPA157</t>
  </si>
  <si>
    <t>BPA247</t>
  </si>
  <si>
    <t>BP7713M4</t>
  </si>
  <si>
    <t>600x550x19</t>
  </si>
  <si>
    <t>Подвесной потолок ARMSTRONG ULTIMA+ Microlook 90 600 x550 х19 мм (в коробке 12 шт)</t>
  </si>
  <si>
    <t>Подвесной потолок ARMSTRONG PLAIN Tegular 1200 x 600 x15 мм (в коробке 10 шт)</t>
  </si>
  <si>
    <t>Подвесной потолок ARMSTRONG PLAIN MicroLook 1200 x 600 x15 мм (в коробке 10 шт)</t>
  </si>
  <si>
    <t>Подвесной потолок ARMSTRONG RETAIL Microlook 1200 x 600 x 14 мм (в коробке 10 шт)</t>
  </si>
  <si>
    <t>BPM311029</t>
  </si>
  <si>
    <t>BPM300216</t>
  </si>
  <si>
    <t>Подвесной потолок ARMSTRONG DUNE  Supreme Tegular 1200 x 600 x15 мм (в коробке 10 шт)</t>
  </si>
  <si>
    <t>Подвесной потолок ARMSTRONG DUNE Supreme Microlook 1200 x 600 x15 мм (в коробке 10 шт)</t>
  </si>
  <si>
    <t>Подвесной потолок ARMSTRONG RETAIL Tegular 1200 x 600 x 14 мм (в коробке 10 шт)</t>
  </si>
  <si>
    <r>
      <t xml:space="preserve">Тел. : + 7 (495) 258-5100  </t>
    </r>
    <r>
      <rPr>
        <sz val="10"/>
        <rFont val="Symbol"/>
        <family val="1"/>
        <charset val="2"/>
      </rPr>
      <t>ï</t>
    </r>
    <r>
      <rPr>
        <sz val="10"/>
        <rFont val="Arial Narrow"/>
        <family val="2"/>
        <charset val="204"/>
      </rPr>
      <t xml:space="preserve">  Факс: +7 (495) 258-5103  | </t>
    </r>
    <r>
      <rPr>
        <b/>
        <sz val="10"/>
        <rFont val="Arial Narrow"/>
        <family val="2"/>
        <charset val="204"/>
      </rPr>
      <t>www.armstrong.com | www.armstrong.ru</t>
    </r>
  </si>
  <si>
    <r>
      <t xml:space="preserve">Tel.: + 7 (495) 258-5100  </t>
    </r>
    <r>
      <rPr>
        <sz val="10"/>
        <rFont val="Symbol"/>
        <family val="1"/>
        <charset val="2"/>
      </rPr>
      <t>ï</t>
    </r>
    <r>
      <rPr>
        <sz val="10"/>
        <rFont val="Arial Narrow"/>
        <family val="2"/>
        <charset val="204"/>
      </rPr>
      <t xml:space="preserve">  Fax: +7 (495) 258-5103  | </t>
    </r>
    <r>
      <rPr>
        <b/>
        <sz val="10"/>
        <rFont val="Arial Narrow"/>
        <family val="2"/>
        <charset val="204"/>
      </rPr>
      <t>www.armstrong.com | www.armstrong.ru</t>
    </r>
  </si>
  <si>
    <r>
      <t>BPCZ41494</t>
    </r>
    <r>
      <rPr>
        <b/>
        <sz val="12"/>
        <rFont val="Arial Narrow"/>
        <family val="2"/>
        <charset val="204"/>
      </rPr>
      <t>J</t>
    </r>
  </si>
  <si>
    <r>
      <t>BPCZ41794</t>
    </r>
    <r>
      <rPr>
        <b/>
        <sz val="12"/>
        <rFont val="Arial Narrow"/>
        <family val="2"/>
        <charset val="204"/>
      </rPr>
      <t>J</t>
    </r>
  </si>
  <si>
    <r>
      <t>BPCZ41795</t>
    </r>
    <r>
      <rPr>
        <b/>
        <sz val="12"/>
        <rFont val="Arial Narrow"/>
        <family val="2"/>
        <charset val="204"/>
      </rPr>
      <t>J</t>
    </r>
  </si>
  <si>
    <r>
      <t>Подвесная система ARMSTRONG INTERLUDE 15 XL² рейка несущая 3600 x 44 мм (в коробке 72 пог.м)</t>
    </r>
    <r>
      <rPr>
        <b/>
        <sz val="10"/>
        <rFont val="Arial"/>
        <family val="2"/>
      </rPr>
      <t xml:space="preserve">, </t>
    </r>
    <r>
      <rPr>
        <b/>
        <sz val="12"/>
        <rFont val="Arial"/>
        <family val="2"/>
      </rPr>
      <t>слоты через 150 мм</t>
    </r>
  </si>
  <si>
    <r>
      <t xml:space="preserve">Аксессуар к подвесной системе ARMSTRONG Клипса фиксации одиночно монтируемой рейки (в коробке </t>
    </r>
    <r>
      <rPr>
        <b/>
        <sz val="12"/>
        <rFont val="Arial Narrow"/>
        <family val="2"/>
        <charset val="204"/>
      </rPr>
      <t>120</t>
    </r>
    <r>
      <rPr>
        <b/>
        <sz val="12"/>
        <rFont val="Arial Narrow"/>
        <family val="2"/>
      </rPr>
      <t xml:space="preserve"> шт.)</t>
    </r>
  </si>
  <si>
    <r>
      <t>BPM311007</t>
    </r>
    <r>
      <rPr>
        <b/>
        <sz val="12"/>
        <rFont val="Arial Narrow"/>
        <family val="2"/>
        <charset val="204"/>
      </rPr>
      <t>BK</t>
    </r>
  </si>
  <si>
    <r>
      <t>BPM311400</t>
    </r>
    <r>
      <rPr>
        <b/>
        <sz val="12"/>
        <rFont val="Arial Narrow"/>
        <family val="2"/>
        <charset val="204"/>
      </rPr>
      <t>D</t>
    </r>
  </si>
  <si>
    <r>
      <t>BPM300118</t>
    </r>
    <r>
      <rPr>
        <b/>
        <sz val="12"/>
        <rFont val="Arial Narrow"/>
        <family val="2"/>
        <charset val="204"/>
      </rPr>
      <t>G</t>
    </r>
  </si>
  <si>
    <r>
      <t>BPM311549</t>
    </r>
    <r>
      <rPr>
        <b/>
        <sz val="12"/>
        <rFont val="Arial Narrow"/>
        <family val="2"/>
        <charset val="204"/>
      </rPr>
      <t>B</t>
    </r>
  </si>
  <si>
    <r>
      <t>Пристенный молдинг ARMSTRONG RA 6 F 4000x20x</t>
    </r>
    <r>
      <rPr>
        <b/>
        <sz val="12"/>
        <rFont val="Arial Narrow"/>
        <family val="2"/>
        <charset val="204"/>
      </rPr>
      <t>10x15</t>
    </r>
    <r>
      <rPr>
        <b/>
        <sz val="12"/>
        <rFont val="Arial Narrow"/>
        <family val="2"/>
      </rPr>
      <t>x25x1.2 мм, БЕЛЫЙ RAL 9010 (в коробке 10 шт.)</t>
    </r>
  </si>
  <si>
    <r>
      <t>BPC1803</t>
    </r>
    <r>
      <rPr>
        <b/>
        <sz val="12"/>
        <rFont val="Arial Narrow"/>
        <family val="2"/>
        <charset val="204"/>
      </rPr>
      <t>J</t>
    </r>
  </si>
  <si>
    <r>
      <t>BPM311051</t>
    </r>
    <r>
      <rPr>
        <b/>
        <sz val="12"/>
        <rFont val="Arial Narrow"/>
        <family val="2"/>
        <charset val="204"/>
      </rPr>
      <t>A</t>
    </r>
  </si>
  <si>
    <r>
      <t xml:space="preserve">Подвесной потолок ARMSTRONG из металла S-Clip F с фаской Перфорация Rg 0501  600 x 600 x 33 мм (в коробке </t>
    </r>
    <r>
      <rPr>
        <b/>
        <sz val="12"/>
        <rFont val="Arial Narrow"/>
        <family val="2"/>
        <charset val="204"/>
      </rPr>
      <t>12</t>
    </r>
    <r>
      <rPr>
        <b/>
        <sz val="12"/>
        <rFont val="Arial Narrow"/>
        <family val="2"/>
      </rPr>
      <t xml:space="preserve"> шт)</t>
    </r>
  </si>
  <si>
    <r>
      <t xml:space="preserve">Интерьерный потолочный фрагмент OPTIMA CANOPY Hexagon (шестиугольник) 1170 x 1010 x </t>
    </r>
    <r>
      <rPr>
        <b/>
        <sz val="14"/>
        <rFont val="Arial Narrow"/>
        <family val="2"/>
      </rPr>
      <t>30</t>
    </r>
    <r>
      <rPr>
        <b/>
        <sz val="12"/>
        <rFont val="Arial Narrow"/>
        <family val="2"/>
      </rPr>
      <t xml:space="preserve"> мм (в коробке 2 шт) </t>
    </r>
  </si>
  <si>
    <t>PRELUDE MAX</t>
  </si>
  <si>
    <t>BP484094</t>
  </si>
  <si>
    <t>BP483094</t>
  </si>
  <si>
    <t>BP482094</t>
  </si>
  <si>
    <t>BPPMLCM10</t>
  </si>
  <si>
    <t>BPIJCA</t>
  </si>
  <si>
    <t>BPPMHCM10</t>
  </si>
  <si>
    <t>BPSWA9878HRC</t>
  </si>
  <si>
    <t>BPLSB30M</t>
  </si>
  <si>
    <t>BPPMHDC</t>
  </si>
  <si>
    <t>BPTLMBS</t>
  </si>
  <si>
    <t>Видимая подвесная система PRELUDE MAX</t>
  </si>
  <si>
    <t>CTN</t>
  </si>
  <si>
    <t xml:space="preserve">Подвесная система ARMSTRONG PRELUDE 24 Max рейка несущая 3600 x 62 мм (в коробке 36 пог.м) в комплекте с соединительной шиной BPTLMBS (10 шт) </t>
  </si>
  <si>
    <t>Подвесная система ARMSTRONG PRELUDE 24 Max рейка поперечная  1200 x 62 мм (в коробке 36 пог.м)</t>
  </si>
  <si>
    <t>Подвесная система ARMSTRONG PRELUDE 24 Max рейка поперечная 600 x 62 мм (в коробке 18 пог.м)</t>
  </si>
  <si>
    <t>Аксессуар к подвесной системе ARMSTRONG внешний подвес для крепления кабельного канала  (в коробке 100 шт.) для резьбовой шпильки М10</t>
  </si>
  <si>
    <t xml:space="preserve">Аксессуар к подвесной системе ARMSTRONG соединительная шина для поперечных реек в комплекте с соединительными винтами (в коробке 250 шт.) </t>
  </si>
  <si>
    <t xml:space="preserve">Аксессуар к подвесной системе ARMSTRONG подвес для несущей рейки (в коробке 150 шт.) для резьбовой шпильки М10 </t>
  </si>
  <si>
    <t>Пристенный молдинг ARMSTRONG усиленный 3000 х 24 x 22 мм (в коробке 43,92 пог.м) для Prelude Max 24</t>
  </si>
  <si>
    <t>Аксессуар к подвесной системе ARMSTRONG Поперечный пристенный фиксирующий крючок для T-рейки (в коробке 10 шт.)</t>
  </si>
  <si>
    <t>Аксессуар к подвесной системе ARMSTRONG прижимная клипса для потолочных панелей (в коробке 100 шт.)</t>
  </si>
  <si>
    <t>Аксессуар к подвесной системе ARMSTRONG cоединительная шина для несущей рейки (в коробке 10 шт.) для Prelude Max 24</t>
  </si>
  <si>
    <r>
      <t>BPM311103</t>
    </r>
    <r>
      <rPr>
        <b/>
        <sz val="12"/>
        <rFont val="Arial Narrow"/>
        <family val="2"/>
        <charset val="204"/>
      </rPr>
      <t>B</t>
    </r>
  </si>
  <si>
    <r>
      <t xml:space="preserve">Аксессуар к подвесной системе ARMSTRONG Гайка резьбовая М6 (в коробке </t>
    </r>
    <r>
      <rPr>
        <b/>
        <sz val="12"/>
        <rFont val="Arial Narrow"/>
        <family val="2"/>
        <charset val="204"/>
      </rPr>
      <t>1000</t>
    </r>
    <r>
      <rPr>
        <b/>
        <sz val="12"/>
        <rFont val="Arial Narrow"/>
        <family val="2"/>
      </rPr>
      <t xml:space="preserve"> шт)</t>
    </r>
  </si>
  <si>
    <t>Recommended Contractor price, RUR</t>
  </si>
  <si>
    <t>Рекомендованная цена для строителя, Руб.</t>
  </si>
  <si>
    <t>BPS7724</t>
  </si>
  <si>
    <t>Подвесная система ARMSTRONG DGS PeakForm рейка поперечная для коридоров, 2400х38 мм (в коробке 29,26 пог.м)</t>
  </si>
  <si>
    <t>BPS7736</t>
  </si>
  <si>
    <t>Подвесная система ARMSTRONG DGS PeakForm рейка поперечная для коридоров, 3600х38 мм (в коробке 43,89 пог.м)</t>
  </si>
  <si>
    <t>BPLAT10H</t>
  </si>
  <si>
    <t>Пристенный молдинг ARMSTRONG DGS с фиксацией для коридорных реек, 3600х30х30 мм (в коробке 72 пог.м)</t>
  </si>
  <si>
    <t>BPDW50LT</t>
  </si>
  <si>
    <t>Переходная клипса ARMSTRONG DGS для фиксации гипсокартона толщиной 12,5 мм к универсальной несущей рейке (в коробке 125 шт)</t>
  </si>
  <si>
    <t>Ctn / кор</t>
  </si>
  <si>
    <t>BPXTACAG</t>
  </si>
  <si>
    <t xml:space="preserve">Клипса ARMSTRONG DGS для поперечного соединения профилей подвесной системы (в коробке 100 шт) </t>
  </si>
  <si>
    <t>BPDW90CAG</t>
  </si>
  <si>
    <t>Угловая клипса ARMSTRONG DGS 90 градусов (в коробке 250 шт)</t>
  </si>
  <si>
    <t>BPDW30CAG</t>
  </si>
  <si>
    <t>Угловая клипса ARMSTRONG DGS 30 градусов (в коробке 250 шт)</t>
  </si>
  <si>
    <t>BPDW45CAG</t>
  </si>
  <si>
    <t>Угловая клипса ARMSTRONG DGS 45 градусов (в коробке 250 шт)</t>
  </si>
  <si>
    <t>BPDW60CAG</t>
  </si>
  <si>
    <t>Угловая клипса ARMSTRONG DGS 60 градусов (в коробке 250 шт)</t>
  </si>
  <si>
    <t>BPKAM12B</t>
  </si>
  <si>
    <t>Пристенный молдинг ARMSTRONG  DGS, 3660х32х32 мм (в коробке 36,6 пог.м)</t>
  </si>
  <si>
    <t>BPDLCCAG</t>
  </si>
  <si>
    <t>Клипса ARMSTRONG DGS для прямой фиксации подвеса к перекрытию (в коробке 250 шт)</t>
  </si>
  <si>
    <t>BPHD8906F08G</t>
  </si>
  <si>
    <t>Подвесная система ARMSTRONG DGS несущая радиусная рейка с прорезью с шагом 203 мм 3660х43 мм (43,92 пог.м)</t>
  </si>
  <si>
    <t>BPRC2AG</t>
  </si>
  <si>
    <t>Клипса ARMSTRONG DGS для фиксации угла радиусной несущей рейки (в коробке 205 шт)</t>
  </si>
  <si>
    <t>BP7941G</t>
  </si>
  <si>
    <t>Подвесная система ARMSTRONG DGS PeakForm Основная несущая рейка с прорезью с шагом 100 мм 3600х38 мм (43,20 пог.м)</t>
  </si>
  <si>
    <t>BP7930G</t>
  </si>
  <si>
    <t>Подвесная система ARMSTRONG DGS PeakForm Поперечная рейка с прорезью, 1200х38 мм (43,20 пог.м)</t>
  </si>
  <si>
    <t>BP7920G</t>
  </si>
  <si>
    <t>Подвесная система ARMSTRONG DGS PeakForm Поперечная рейка без прорези, 600х38 мм (21,60 пог.м)</t>
  </si>
  <si>
    <t>BP1204M6A1</t>
  </si>
  <si>
    <t xml:space="preserve">Панель металлическая  ARMSTRONG Board Lay-in Plain 1200 x 600 x 15 (в коробке 12 шт) цвет RAL9010 </t>
  </si>
  <si>
    <t>1200x600</t>
  </si>
  <si>
    <t>BP1204M6A1AB</t>
  </si>
  <si>
    <t xml:space="preserve">Панель металлическая  ARMSTRONG Board Lay-in Plain 1200 x 600 x 15 (в коробке 12 шт) цвет RAL9010 Bioguard </t>
  </si>
  <si>
    <t>BP1204M6A1WG</t>
  </si>
  <si>
    <t xml:space="preserve">Панель металлическая  ARMSTRONG Board Lay-in Plain 1200 x 600 x 15 (в коробке 12 шт) цвет Global White </t>
  </si>
  <si>
    <t>BPCS9883M6B1L120</t>
  </si>
  <si>
    <t>Панель металлическая ARMSTRONG планка Board 1200 x 300 мм перфорация Rg1504  (в коробке 10 шт) цвет RAL9010</t>
  </si>
  <si>
    <t>BPCS9883M6B1L120WG</t>
  </si>
  <si>
    <t>Панель металлическая ARMSTRONG планка Board 1200 x 300 мм перфорация Rg1504 (в коробке 10 шт) цвет Global White</t>
  </si>
  <si>
    <t>BPCS9883M6B2L120</t>
  </si>
  <si>
    <t>Панель металлическая ARMSTRONG планка Board 1200 x 300 мм перфорация Rg1504 с флисом (в коробке 10 шт) цвет RAL9010</t>
  </si>
  <si>
    <t>BPCS9883M6B2L120WG</t>
  </si>
  <si>
    <t>Панель металлическая ARMSTRONG планка Board 1200 x 300 мм перфорация Rg1504 с флисом (в коробке 10 шт) цвет Global White</t>
  </si>
  <si>
    <t>BPCS9882M6B1L120</t>
  </si>
  <si>
    <t>Панель металлическая ARMSTRONG планка Board 1200 x 300 мм перфорация Rd1509 (в коробке 10 шт) цвет RAL9010</t>
  </si>
  <si>
    <t>BPCS9882M6B1L120WG</t>
  </si>
  <si>
    <t>Панель металлическая ARMSTRONG планка Board 1200 x 300 мм перфорация Rd1509 (в коробке 10 шт) цвет Global White</t>
  </si>
  <si>
    <t>BPCS9882M6B2L120</t>
  </si>
  <si>
    <t>Панель металлическая ARMSTRONG планка Board 1200 x 300 мм перфорация Rd1509 с флисом (в коробке 10 шт) цвет RAL9010</t>
  </si>
  <si>
    <t>BPCS9882M6B2L120WG</t>
  </si>
  <si>
    <t xml:space="preserve">1500x300 mm </t>
  </si>
  <si>
    <t>BPCS9880M6B1L150</t>
  </si>
  <si>
    <t>Панель металлическая ARMSTRONG планка Board Plain 1500 x 300 мм цвет RAL9010</t>
  </si>
  <si>
    <t>BPCS9880M6B1L150AB</t>
  </si>
  <si>
    <t>Панель металлическая ARMSTRONG планка Board Plain 1500 x 300 мм цвет RAL9010 Bioguard</t>
  </si>
  <si>
    <t>BPCS9880M6B1L150WG</t>
  </si>
  <si>
    <t>Панель металлическая ARMSTRONG планка Board Plain 1500 x 300 мм цвет Global White</t>
  </si>
  <si>
    <t>BPCS9883M6B1L150</t>
  </si>
  <si>
    <t xml:space="preserve">Панель металлическая ARMSTRONG планка Board 1500 x 300 мм перфорация Rg1504 цвет RAL9010 </t>
  </si>
  <si>
    <t>BPCS9883M6B1L150WG</t>
  </si>
  <si>
    <t>Панель металлическая ARMSTRONG планка Board 1500 x 300 мм перфорация Rg1504 цвет Global White</t>
  </si>
  <si>
    <t>BPCS9883M6B2L150</t>
  </si>
  <si>
    <t xml:space="preserve">Панель металлическая ARMSTRONG планка Board 1500 x 300 мм перфорация Rg1504 с флисом цвет RAL9010 </t>
  </si>
  <si>
    <t>BPCS9883M6B2L150WG</t>
  </si>
  <si>
    <t>Панель металлическая ARMSTRONG планка Board 1500 x 300 мм перфорация Rg1504 с флисом цвет Global White</t>
  </si>
  <si>
    <t>BPCS9882M6B1L150</t>
  </si>
  <si>
    <t xml:space="preserve">Панель металлическая ARMSTRONG планка Board 1500 x 300 мм перфорация Rd1509 цвет RAL9010 </t>
  </si>
  <si>
    <t>BPCS9882M6B1L150WG</t>
  </si>
  <si>
    <t>Панель металлическая ARMSTRONG планка Board 1500 x 300 мм перфорация Rd1509 цвет Global White</t>
  </si>
  <si>
    <t>BPCS9882M6B2L150</t>
  </si>
  <si>
    <t xml:space="preserve">Панель металлическая ARMSTRONG планка Board 1500 x 300 мм перфорация Rd1509 с флисом цвет RAL9010 </t>
  </si>
  <si>
    <t>BPCS9882M6B2L150WG</t>
  </si>
  <si>
    <t>Панель металлическая ARMSTRONG планка Board 1500 x 300 мм перфорация Rd1509 с флисом цвет Global White</t>
  </si>
  <si>
    <t>1800x300 mm</t>
  </si>
  <si>
    <t>BPCS9880M6B1L180</t>
  </si>
  <si>
    <t>Панель металлическая ARMSTRONG планка Board Plain 1800 x 300 мм цвет RAL9010</t>
  </si>
  <si>
    <t>BPCS9880M6B1L180AB</t>
  </si>
  <si>
    <t>Панель металлическая ARMSTRONG планка Board Plain 1800 x 300 мм цвет RAL9010 Bioguard</t>
  </si>
  <si>
    <t>BPCS9880M6B1L180WG</t>
  </si>
  <si>
    <t>Панель металлическая ARMSTRONG планка Board Plain 1800 x 300 мм цвет Global White</t>
  </si>
  <si>
    <t>BPCS9883M6B1L180</t>
  </si>
  <si>
    <t>BPCS9883M6B1L180WG</t>
  </si>
  <si>
    <t>BPCS9883M6B2L180</t>
  </si>
  <si>
    <t>BPCS9883M6B2L180WG</t>
  </si>
  <si>
    <t>BPCS9882M6B1L180</t>
  </si>
  <si>
    <t xml:space="preserve">Панель металлическая ARMSTRONG планка Board 1800 x 300 мм перфорация Rd1509 цвет RAL9010 </t>
  </si>
  <si>
    <t>BPCS9882M6B1L180WG</t>
  </si>
  <si>
    <t>Панель металлическая ARMSTRONG планка Board 1800 x 300 мм перфорация Rd1509 цвет Global White</t>
  </si>
  <si>
    <t>BPCS9882M6B2L180</t>
  </si>
  <si>
    <t xml:space="preserve">Панель металлическая ARMSTRONG планка Board 1800 x 300 мм перфорация Rd1509 с флисом цвет RAL9010 </t>
  </si>
  <si>
    <t>BPCS9882M6B2L180WG</t>
  </si>
  <si>
    <t>Панель металлическая ARMSTRONG планка Board 1800 x 300 мм перфорация Rd1509 с флисом цвет Global White</t>
  </si>
  <si>
    <t xml:space="preserve">2100x300 mm </t>
  </si>
  <si>
    <t>BPCS9880M6B1L210</t>
  </si>
  <si>
    <t>Панель металлическая ARMSTRONG планка Board Plain 2100 x 300 мм цвет RAL9010</t>
  </si>
  <si>
    <t>BPCS9880M6B1L210AB</t>
  </si>
  <si>
    <t xml:space="preserve">Панель металлическая ARMSTRONG планка Board Plain 2100 x 300 мм цвет RAL9010 Bioguard </t>
  </si>
  <si>
    <t>BPCS9880M6B1L210WG</t>
  </si>
  <si>
    <t xml:space="preserve">Панель металлическая ARMSTRONG планка Board Plain 2100 x 300 мм цвет Global White </t>
  </si>
  <si>
    <t>BPCS9883M6B1L210</t>
  </si>
  <si>
    <t xml:space="preserve">Панель металлическая ARMSTRONG планка Board 2100 x 300 мм перфорация Rg1504 цвет RAL9010 </t>
  </si>
  <si>
    <t>BPCS9883M6B1L210WG</t>
  </si>
  <si>
    <t>Панель металлическая ARMSTRONG планка Board 2100 x 300 мм перфорация Rg1504 цвет Global White</t>
  </si>
  <si>
    <t>BPCS9883M6B2L210</t>
  </si>
  <si>
    <t xml:space="preserve">Панель металлическая ARMSTRONG планка Board 2100 x 300 мм перфорация Rg1504 с флисом цвет RAL9010 </t>
  </si>
  <si>
    <t>BPCS9883M6B2L210WG</t>
  </si>
  <si>
    <t>Панель металлическая ARMSTRONG планка Board 2100 x 300 мм перфорация Rg1504 с флисом цвет Global White</t>
  </si>
  <si>
    <t>BPCS9882M6B1L210</t>
  </si>
  <si>
    <t xml:space="preserve">Панель металлическая ARMSTRONG планка Board 2100 x 300 мм перфорация Rd 1509 цвет RAL9010 </t>
  </si>
  <si>
    <t>BPCS9882M6B1L210WG</t>
  </si>
  <si>
    <t>Панель металлическая ARMSTRONG планка Board 2100 x 300 мм перфорация Rd 1509 цвет Global White</t>
  </si>
  <si>
    <t>BPCS9882M6B2L210</t>
  </si>
  <si>
    <t xml:space="preserve">Панель металлическая ARMSTRONG планка Board 2100 x 300 мм перфорация Rd 1509 с флисом цвет RAL9010 </t>
  </si>
  <si>
    <t>BPCS9882M6B2L210WG</t>
  </si>
  <si>
    <t>Панель металлическая ARMSTRONG планка Board 2100 x 300 мм перфорация Rd 1509 с флисом цвет Global White</t>
  </si>
  <si>
    <t xml:space="preserve">PLANK V-Clip </t>
  </si>
  <si>
    <t>BPCS9859M6B1L120</t>
  </si>
  <si>
    <t>Панель металлическая ARMSTRONG планка V-Clip 1200 x 300 мм перфорация Rg1504 (в коробке 10 шт) цвет RAL9010</t>
  </si>
  <si>
    <t>BPCS9859M6B1L120WG</t>
  </si>
  <si>
    <t>Панель металлическая ARMSTRONG планка V-Clip 1200 x 300 мм перфорация Rg1504 (в коробке 10 шт) цвет Global White</t>
  </si>
  <si>
    <t>BPCS9859M6B2L120</t>
  </si>
  <si>
    <t>Панель металлическая ARMSTRONG планка V-Clip 1200 x 300 мм перфорация Rg1504 с флисом (в коробке 10 шт) цвет RAL9010</t>
  </si>
  <si>
    <t>BPCS9859M6B2L120WG</t>
  </si>
  <si>
    <t>Панель металлическая ARMSTRONG планка V-Clip 1200 x 300 мм перфорация Rg1504 с флисом (в коробке 10 шт) цвет Global White</t>
  </si>
  <si>
    <t>BPCS9857M6B1L120</t>
  </si>
  <si>
    <t>Панель металлическая ARMSTRONG планка V-Clip 1200 x 300 мм перфорация Rd1509 (в коробке 10 шт) цвет RAL9010</t>
  </si>
  <si>
    <t>BPCS9857M6B1L120WG</t>
  </si>
  <si>
    <t>Панель металлическая ARMSTRONG планка V-Clip 1200 x 300 мм перфорация Rd1509 (в коробке 10 шт) цвет Global White</t>
  </si>
  <si>
    <t>BPCS9857M6B2L120</t>
  </si>
  <si>
    <t>Панель металлическая ARMSTRONG планка V-Clip 1200 x 300 мм перфорация Rd1509 с флисом (в коробке 10 шт) цвет RAL9010</t>
  </si>
  <si>
    <t>BPCS9857M6B2L120WG</t>
  </si>
  <si>
    <t>Панель металлическая ARMSTRONG планка V-Clip 1200 x 300 мм перфорация Rd1509 с флисом (в коробке 10 шт) цвет Global White</t>
  </si>
  <si>
    <t>BPCS9856M6B1L150</t>
  </si>
  <si>
    <t>Панель металлическая ARMSTRONG планка V-Clip Plain 1500 x 300 мм (в коробке 10 шт) цвет RAL9010</t>
  </si>
  <si>
    <t>BPCS9856M6B1L150AB</t>
  </si>
  <si>
    <t>Панель металлическая ARMSTRONG планка V-Clip Plain 1500 x 300 мм (в коробке 10 шт) цвет RAL9010 Bioguard</t>
  </si>
  <si>
    <t>BPCS9856M6B1L150WG</t>
  </si>
  <si>
    <t>Панель металлическая ARMSTRONG планка V-Clip Plain 1500 x 300 мм (в коробке 10 шт) цвет Global White</t>
  </si>
  <si>
    <t>BPCS9859M6B1L150</t>
  </si>
  <si>
    <t>Панель металлическая ARMSTRONG планка V-Clip 1500 x 300 мм перфорация Rg1504 (в коробке 10 шт) цвет RAL9010</t>
  </si>
  <si>
    <t>BPCS9859M6B1L150WG</t>
  </si>
  <si>
    <t>Панель металлическая ARMSTRONG планка V-Clip 1500 x 300 мм перфорация Rg1504 (в коробке 10 шт) цвет Global White</t>
  </si>
  <si>
    <t>BPCS9859M6B2L150</t>
  </si>
  <si>
    <t>Панель металлическая ARMSTRONG планка V-Clip 1500 x 300 мм перфорация Rg1504 с флисом (в коробке 10 шт) цвет RAL9010</t>
  </si>
  <si>
    <t>BPCS9859M6B2L150WG</t>
  </si>
  <si>
    <t>Панель металлическая ARMSTRONG планка V-Clip 1500 x 300 мм перфорация Rg1504 с флисом (в коробке 10 шт) цвет Global White</t>
  </si>
  <si>
    <t>BPCS9857M6B1L150</t>
  </si>
  <si>
    <t>Панель металлическая ARMSTRONG планка V-Clip 1500 x 300 мм перфорация Rd1509 (в коробке 10 шт) цвет RAL9010</t>
  </si>
  <si>
    <t>BPCS9857M6B1L150WG</t>
  </si>
  <si>
    <t>Панель металлическая ARMSTRONG планка V-Clip 1500 x 300 мм перфорация Rd1509 (в коробке 10 шт) цвет Global White</t>
  </si>
  <si>
    <t>BPCS9857M6B2L150</t>
  </si>
  <si>
    <t>Панель металлическая ARMSTRONG планка V-Clip 1500 x 300 мм перфорация Rd1509 с флисом (в коробке 10 шт) цвет RAL9010</t>
  </si>
  <si>
    <t>BPCS9857M6B2L150WG</t>
  </si>
  <si>
    <t>Панель металлическая ARMSTRONG планка V-Clip 1500 x 300 мм перфорация Rd1509 с флисом (в коробке 10 шт) цвет Global White</t>
  </si>
  <si>
    <t>1200x300</t>
  </si>
  <si>
    <t>1500x300</t>
  </si>
  <si>
    <t>1800x300</t>
  </si>
  <si>
    <t>2100x300</t>
  </si>
  <si>
    <t>Подвесной потолок ARMSTRONG RETAIL NG Board 600 x 600 x 12 мм (в коробке 20 шт)</t>
  </si>
  <si>
    <t>Подвесной потолок ARMSTRONG OASIS NG Board 600 x 600 x 12 мм (в коробке 20 шт)</t>
  </si>
  <si>
    <t>AXIOM KE - Подвесная система Prelude 24 XL²</t>
  </si>
  <si>
    <t>BPCS7013A</t>
  </si>
  <si>
    <t>Аксессуар к подвесной системе ARMSTRONG Спиральная петля для крепления настенного звукопоглотителя  (в пакете  4 шт.)</t>
  </si>
  <si>
    <t>BPCS7014A</t>
  </si>
  <si>
    <t>Аксессуар к подвесной системе ARMSTRONG Комплект для настенного монтажа Metal Canopy  (в пакете  4 шт.)</t>
  </si>
  <si>
    <t xml:space="preserve">Cellio, алюминий, набор комплектующих, цвет БЕЛЫЙ (Global White), СЕРЫЙ, ЧЕРНЫЙ </t>
  </si>
  <si>
    <t>BP9002M6JKIT</t>
  </si>
  <si>
    <t>Подвесной потолок ARMSTRONG CELLIO C64 75 x 75 x 37 мм, алюминиевый, БЕЛЫЙ, набор комплектующих для сборки (в коробке 14.40 м2)</t>
  </si>
  <si>
    <t>BP9003M6JKIT</t>
  </si>
  <si>
    <t>Подвесной потолок ARMSTRONG CELLIO C49 86 x 86 x 37 мм, алюминиевый, БЕЛЫЙ, набор комплектующих для сборки (в коробке 17.28 м2)</t>
  </si>
  <si>
    <t>Подвесной потолок ARMSTRONG CELLIO C36 100 x 100 x 37 мм, алюминиевый, БЕЛЫЙ, набор комплектующих для сборки (в коробке 20.16 м2)</t>
  </si>
  <si>
    <t>BP9005M6JKIT</t>
  </si>
  <si>
    <t>Подвесной потолок ARMSTRONG CELLIO C25 120 x 120 x 37 мм, алюминиевый, БЕЛЫЙ, набор комплектующих для сборки (в коробке 25.92 м2)</t>
  </si>
  <si>
    <t>BP9006M6JKIT</t>
  </si>
  <si>
    <t>Подвесной потолок ARMSTRONG CELLIO C16 150 x 150 x 37 мм, алюминиевый, БЕЛЫЙ, набор комплектующих для сборки  (в коробке 34.56 м2)</t>
  </si>
  <si>
    <r>
      <t>BPM311101</t>
    </r>
    <r>
      <rPr>
        <b/>
        <sz val="12"/>
        <rFont val="Arial Narrow"/>
        <family val="2"/>
        <charset val="204"/>
      </rPr>
      <t>C</t>
    </r>
  </si>
  <si>
    <r>
      <t xml:space="preserve">Аксессуар к подвесной системе ARMSTRONG Стержень резьбовой 2000 мм (в коробке </t>
    </r>
    <r>
      <rPr>
        <b/>
        <sz val="12"/>
        <rFont val="Arial Narrow"/>
        <family val="2"/>
        <charset val="204"/>
      </rPr>
      <t>50</t>
    </r>
    <r>
      <rPr>
        <b/>
        <sz val="12"/>
        <rFont val="Arial Narrow"/>
        <family val="2"/>
      </rPr>
      <t xml:space="preserve"> шт)</t>
    </r>
  </si>
  <si>
    <r>
      <t>BPM300077</t>
    </r>
    <r>
      <rPr>
        <b/>
        <sz val="12"/>
        <rFont val="Arial Narrow"/>
        <family val="2"/>
        <charset val="204"/>
      </rPr>
      <t>C</t>
    </r>
  </si>
  <si>
    <r>
      <t xml:space="preserve">Аксессуар к подвесной системе ARMSTRONG Верхняя часть нониусного подвеса. H=1445-1542 мм (в коробке </t>
    </r>
    <r>
      <rPr>
        <b/>
        <sz val="12"/>
        <rFont val="Arial Narrow"/>
        <family val="2"/>
        <charset val="204"/>
      </rPr>
      <t>25</t>
    </r>
    <r>
      <rPr>
        <b/>
        <sz val="12"/>
        <rFont val="Arial Narrow"/>
        <family val="2"/>
      </rPr>
      <t xml:space="preserve"> шт)</t>
    </r>
  </si>
  <si>
    <r>
      <t xml:space="preserve">Аксессуар к подвесной системе ARMSTRONG Винт с шестигранной головкой М6х10 мм (в коробке </t>
    </r>
    <r>
      <rPr>
        <b/>
        <sz val="12"/>
        <rFont val="Arial Narrow"/>
        <family val="2"/>
        <charset val="204"/>
      </rPr>
      <t>1000</t>
    </r>
    <r>
      <rPr>
        <b/>
        <sz val="12"/>
        <rFont val="Arial Narrow"/>
        <family val="2"/>
      </rPr>
      <t xml:space="preserve"> шт)</t>
    </r>
  </si>
  <si>
    <r>
      <t>BPM311024</t>
    </r>
    <r>
      <rPr>
        <b/>
        <sz val="12"/>
        <rFont val="Arial Narrow"/>
        <family val="2"/>
        <charset val="204"/>
      </rPr>
      <t>B</t>
    </r>
  </si>
  <si>
    <r>
      <t xml:space="preserve">Аксессуар к подвесной системе ARMSTRONG Кронштейн пристенный для пружинной рейки подвеса DP 12 (в коробке </t>
    </r>
    <r>
      <rPr>
        <b/>
        <sz val="12"/>
        <rFont val="Arial Narrow"/>
        <family val="2"/>
        <charset val="204"/>
      </rPr>
      <t>250</t>
    </r>
    <r>
      <rPr>
        <b/>
        <sz val="12"/>
        <rFont val="Arial Narrow"/>
        <family val="2"/>
      </rPr>
      <t xml:space="preserve"> шт)</t>
    </r>
  </si>
  <si>
    <r>
      <t>BPM311191</t>
    </r>
    <r>
      <rPr>
        <b/>
        <sz val="12"/>
        <rFont val="Arial Narrow"/>
        <family val="2"/>
        <charset val="204"/>
      </rPr>
      <t>C</t>
    </r>
  </si>
  <si>
    <r>
      <t xml:space="preserve">Аксессуар к подвесной системе ARMSTRONG Саморез по металлу 3,5х9,5мм (в коробке </t>
    </r>
    <r>
      <rPr>
        <b/>
        <sz val="12"/>
        <rFont val="Arial Narrow"/>
        <family val="2"/>
        <charset val="204"/>
      </rPr>
      <t>1000</t>
    </r>
    <r>
      <rPr>
        <b/>
        <sz val="12"/>
        <rFont val="Arial Narrow"/>
        <family val="2"/>
      </rPr>
      <t xml:space="preserve"> шт)</t>
    </r>
  </si>
  <si>
    <r>
      <t xml:space="preserve">Аксессуар к подвесной системе ARMSTRONG Угловой соединитель для RA 4 F / RA 5 F / RA 6 F, пластик (в </t>
    </r>
    <r>
      <rPr>
        <b/>
        <sz val="12"/>
        <rFont val="Arial Narrow"/>
        <family val="2"/>
        <charset val="204"/>
      </rPr>
      <t>мешочке</t>
    </r>
    <r>
      <rPr>
        <b/>
        <sz val="12"/>
        <rFont val="Arial Narrow"/>
        <family val="2"/>
      </rPr>
      <t xml:space="preserve"> 100 шт.)</t>
    </r>
  </si>
  <si>
    <t>BP9004M6JKIT</t>
  </si>
  <si>
    <t xml:space="preserve">Rate for calculation of the Penalty for violation of the Products collection schedule: </t>
  </si>
  <si>
    <t>RUR 15.00 net of VAT per 1 pallet-place per day.</t>
  </si>
  <si>
    <t>The Penalty shall be calculated by Armstrong and must be paid by the Distributor in accordance with provisions of the Supply Agreement.</t>
  </si>
  <si>
    <t>Ставка для расчета неустойки за нарушение срока выборки Продукции:</t>
  </si>
  <si>
    <t>15,00 рублей без НДС за 1 паллето-место в день.</t>
  </si>
  <si>
    <t>Неустойка рассчитывается компанией Армстронг и оплачивается Дистрибьютором в соответствии с условиями Договора поставки.  </t>
  </si>
  <si>
    <t>BPM311195B</t>
  </si>
  <si>
    <t>BP7715M4</t>
  </si>
  <si>
    <t>BP7716M4</t>
  </si>
  <si>
    <t>Ultima + Finesse</t>
  </si>
  <si>
    <t>Подвесной потолок ARMSTRONG Ultima + Finesse 600x600х19</t>
  </si>
  <si>
    <t xml:space="preserve">Подвесной потолок ARMSTRONG Ultima + Finesse 1200x600х19 </t>
  </si>
  <si>
    <t>pcs. / шт.</t>
  </si>
  <si>
    <t>BP083432</t>
  </si>
  <si>
    <t>BP083632</t>
  </si>
  <si>
    <t>BP083031</t>
  </si>
  <si>
    <t>BP082031</t>
  </si>
  <si>
    <t>BP083031BK</t>
  </si>
  <si>
    <t>BP083031SG</t>
  </si>
  <si>
    <t>BP083031WR</t>
  </si>
  <si>
    <t>BP083031BS</t>
  </si>
  <si>
    <t>BP082031BK</t>
  </si>
  <si>
    <t>BP082031SG</t>
  </si>
  <si>
    <t>BP082031WR</t>
  </si>
  <si>
    <t>BP082031BS</t>
  </si>
  <si>
    <r>
      <t xml:space="preserve">Подвесная система ARMSTRONG PRELUDE 24 </t>
    </r>
    <r>
      <rPr>
        <b/>
        <sz val="12"/>
        <rFont val="Arial Narrow"/>
        <family val="2"/>
        <charset val="204"/>
      </rPr>
      <t xml:space="preserve">TLX </t>
    </r>
    <r>
      <rPr>
        <b/>
        <sz val="12"/>
        <rFont val="Arial Narrow"/>
        <family val="2"/>
      </rPr>
      <t>PeakForm рейка несущая 3600 x 43 мм (в коробке 72 пог.м)</t>
    </r>
  </si>
  <si>
    <t>Подвесная система ARMSTRONG PRELUDE 24 TL2 PeakForm рейка поперечная 1800 x 38 мм (в коробке 54 пог.м)</t>
  </si>
  <si>
    <t>Подвесная система ARMSTRONG PRELUDE 24 TL2 PeakForm рейка поперечная 1500 x 38 мм (в коробке 45 пог.м)</t>
  </si>
  <si>
    <t>Подвесная система ARMSTRONG PRELUDE 24 TL2 PeakForm рейка поперечная 1200 x 38 мм (в коробке 72 пог.м)</t>
  </si>
  <si>
    <t>Подвесная система ARMSTRONG PRELUDE 24 TL2 PeakForm рейка поперечная 600 x 38 мм (в коробке 36 пог.м)</t>
  </si>
  <si>
    <t>Подвесная система ARMSTRONG PRELUDE 24 TL2 PeakForm рейка поперечная 1200 x 38 мм (в коробке 72 пог.м) в цвете ЧЕРНЫЙ</t>
  </si>
  <si>
    <t>Подвесная система ARMSTRONG PRELUDE 24 TL2 PeakForm рейка поперечная 1200 x 38 мм (в коробке 72 пог.м) в цвете СЕРЫЙ</t>
  </si>
  <si>
    <t>Подвесная система ARMSTRONG PRELUDE 24 TL2 PeakForm рейка поперечная 1200 x 38 мм (в коробке 72 пог.м) в цвете RAL9010</t>
  </si>
  <si>
    <t>Подвесная система ARMSTRONG PRELUDE 24 TL2 PeakForm рейка поперечная 1200 x 38 мм (в коробке 72 пог.м) в цвете BRASS</t>
  </si>
  <si>
    <t>Подвесная система ARMSTRONG PRELUDE 24 TL2 PeakForm рейка поперечная 600 x 38 мм (в коробке 36 пог.м) в цвете ЧЕРНЫЙ</t>
  </si>
  <si>
    <t>Подвесная система ARMSTRONG PRELUDE 24 TL2 PeakForm рейка поперечная 600 x 38 мм (в коробке 36 пог.м) в цвете СЕРЫЙ</t>
  </si>
  <si>
    <t>Подвесная система ARMSTRONG PRELUDE 24 TL2 PeakForm рейка поперечная 600 x 38 мм (в коробке 36 пог.м) в цвете RAL9010</t>
  </si>
  <si>
    <t>Подвесная система ARMSTRONG PRELUDE 24 TL2 PeakForm рейка поперечная 600 x 38 мм (в коробке 36 пог.м) в цвете BRASS</t>
  </si>
  <si>
    <t>Цена Покупателя с учетом скидок 1-7 включая НДС 20%</t>
  </si>
  <si>
    <t>Selected Distributor discounted price including VAT 20%</t>
  </si>
  <si>
    <t>НЕГОРЮЧИЕ ПРОДУКТЫ</t>
  </si>
  <si>
    <t>PRELUDE 24 TL2</t>
  </si>
  <si>
    <t>Интерьерный потолочный фрагмент METAL CANOPY Concave (Вогнутая панель) 1180 x 1890 x 40 мм (в коробке 1 шт)</t>
  </si>
  <si>
    <t>Интерьерный потолочный фрагмент METAL CANOPY Convex (Выгнутая панель) 1180 x 1890 x 40 мм (в коробке 1 шт)</t>
  </si>
  <si>
    <t>Selected Distributor discounted price excluding VAT 20%</t>
  </si>
  <si>
    <t>Цена Покупателя с учетом скидок  1-7, без НДС 20%</t>
  </si>
  <si>
    <t>BP9918M3B</t>
  </si>
  <si>
    <t>BP2621M3B</t>
  </si>
  <si>
    <t>BP3680M3B</t>
  </si>
  <si>
    <t>BP3841M3B</t>
  </si>
  <si>
    <t>BP3062M4B</t>
  </si>
  <si>
    <t>BP3063M4B</t>
  </si>
  <si>
    <t>BP3064M4B</t>
  </si>
  <si>
    <t>BP3051M4</t>
  </si>
  <si>
    <t>BP3065M4B</t>
  </si>
  <si>
    <t>BP3050M4</t>
  </si>
  <si>
    <t>BP2271M4B</t>
  </si>
  <si>
    <t>BP2284M4</t>
  </si>
  <si>
    <t>BP2274M4B</t>
  </si>
  <si>
    <t>BP2275M4A</t>
  </si>
  <si>
    <t>BP9587M4D</t>
  </si>
  <si>
    <t>BP9588M4D</t>
  </si>
  <si>
    <t>BP9589M4F</t>
  </si>
  <si>
    <t>BP9597M4</t>
  </si>
  <si>
    <t>BP9590M4F</t>
  </si>
  <si>
    <t>BP9598M4</t>
  </si>
  <si>
    <t>(FCA Armstrong Distribution Center in the Russian Federation)</t>
  </si>
  <si>
    <r>
      <t xml:space="preserve">Аксессуар к подвесной системе ARMSTRONG </t>
    </r>
    <r>
      <rPr>
        <b/>
        <sz val="12"/>
        <rFont val="Arial Narrow"/>
        <family val="2"/>
        <charset val="204"/>
      </rPr>
      <t>Прижимная пружина для С - канала</t>
    </r>
    <r>
      <rPr>
        <b/>
        <sz val="12"/>
        <rFont val="Arial Narrow"/>
        <family val="2"/>
      </rPr>
      <t xml:space="preserve"> (в коробке 100 шт.)</t>
    </r>
  </si>
  <si>
    <r>
      <t xml:space="preserve">Аксессуар к подвесной системе ARMSTRONG </t>
    </r>
    <r>
      <rPr>
        <b/>
        <sz val="12"/>
        <rFont val="Arial Narrow"/>
        <family val="2"/>
        <charset val="204"/>
      </rPr>
      <t>Прижимная пружина для С- Канала</t>
    </r>
    <r>
      <rPr>
        <b/>
        <sz val="12"/>
        <rFont val="Arial Narrow"/>
        <family val="2"/>
      </rPr>
      <t xml:space="preserve"> (в коробке 100 шт.)</t>
    </r>
  </si>
  <si>
    <r>
      <t>BPM300171</t>
    </r>
    <r>
      <rPr>
        <b/>
        <sz val="12"/>
        <rFont val="Arial Narrow"/>
        <family val="2"/>
        <charset val="204"/>
      </rPr>
      <t>B</t>
    </r>
  </si>
  <si>
    <r>
      <t>BPM311053</t>
    </r>
    <r>
      <rPr>
        <b/>
        <sz val="12"/>
        <rFont val="Arial Narrow"/>
        <family val="2"/>
        <charset val="204"/>
      </rPr>
      <t>B</t>
    </r>
  </si>
  <si>
    <r>
      <t>BP3821M6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</si>
  <si>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BP3821M6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</si>
  <si>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BP3823M6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</si>
  <si>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BP3823M6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</si>
  <si>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BP3825M6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</si>
  <si>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BP3827M6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</si>
  <si>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BP3829M6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</si>
  <si>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BP3829M6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</si>
  <si>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BP3831M6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</si>
  <si>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BP3833M6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</si>
  <si>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BP3835M6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</si>
  <si>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BP3842M6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</si>
  <si>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BP3843M6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</si>
  <si>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BP3844M6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</si>
  <si>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BP3845M6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</si>
  <si>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BP3846M6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</si>
  <si>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BP3846M6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</si>
  <si>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BP3847M6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</si>
  <si>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BP3847M6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</si>
  <si>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BP3848M6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</si>
  <si>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BP3848M6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</si>
  <si>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BP3849M6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</si>
  <si>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BP3849M6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</si>
  <si>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BP3850M6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</si>
  <si>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BP3850M6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</si>
  <si>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BP3851M6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</si>
  <si>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BP3851M6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</si>
  <si>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BP3852M6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</si>
  <si>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BP3852M6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</si>
  <si>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BP3853M6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</si>
  <si>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BP3853M6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</si>
  <si>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BP3854M6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</si>
  <si>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BP3854M6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</si>
  <si>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BP3857M6</t>
    </r>
    <r>
      <rPr>
        <b/>
        <sz val="12"/>
        <rFont val="Arial Narrow"/>
        <family val="2"/>
        <charset val="204"/>
      </rPr>
      <t>G</t>
    </r>
    <r>
      <rPr>
        <b/>
        <sz val="12"/>
        <rFont val="Arial Narrow"/>
        <family val="2"/>
      </rPr>
      <t>1</t>
    </r>
  </si>
  <si>
    <r>
      <t>BP3857M6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</si>
  <si>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BP3858M6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</si>
  <si>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BP3859M6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</si>
  <si>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BP3860M6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</si>
  <si>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BP3861M6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</si>
  <si>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>BP3862M6</t>
    </r>
    <r>
      <rPr>
        <b/>
        <sz val="12"/>
        <rFont val="Arial Narrow"/>
        <family val="2"/>
        <charset val="204"/>
      </rPr>
      <t>H</t>
    </r>
    <r>
      <rPr>
        <b/>
        <sz val="12"/>
        <rFont val="Arial Narrow"/>
        <family val="2"/>
      </rPr>
      <t>2</t>
    </r>
  </si>
  <si>
    <r>
      <t xml:space="preserve">Подвесной потолок ARMSTRONG Metal Grill Woods 30 x 3000 x 39 мм, алюминиевый, цвет КРАСНЫЙ ДУБ </t>
    </r>
    <r>
      <rPr>
        <b/>
        <sz val="12"/>
        <rFont val="Arial Narrow"/>
        <family val="2"/>
        <charset val="204"/>
      </rPr>
      <t>705</t>
    </r>
    <r>
      <rPr>
        <b/>
        <sz val="12"/>
        <rFont val="Arial Narrow"/>
        <family val="2"/>
      </rPr>
      <t xml:space="preserve"> (в коробке 120 пог.м)</t>
    </r>
  </si>
  <si>
    <r>
      <t xml:space="preserve">Подвесной потолок ARMSTRONG Metal Grill Woods 30 x 3000 x 39 мм, алюминиевый, цвет КРАСНОЕ ДЕРЕВО </t>
    </r>
    <r>
      <rPr>
        <b/>
        <sz val="12"/>
        <rFont val="Arial Narrow"/>
        <family val="2"/>
        <charset val="204"/>
      </rPr>
      <t>703</t>
    </r>
    <r>
      <rPr>
        <b/>
        <sz val="12"/>
        <rFont val="Arial Narrow"/>
        <family val="2"/>
      </rPr>
      <t xml:space="preserve">  (в коробке 120 пог.м)</t>
    </r>
  </si>
  <si>
    <r>
      <t xml:space="preserve">Подвесной потолок ARMSTRONG Metal Grill Woods 30 x 3000 x 39 мм, алюминиевый, цвет ДУБ </t>
    </r>
    <r>
      <rPr>
        <b/>
        <sz val="12"/>
        <rFont val="Arial Narrow"/>
        <family val="2"/>
        <charset val="204"/>
      </rPr>
      <t>702</t>
    </r>
    <r>
      <rPr>
        <b/>
        <sz val="12"/>
        <rFont val="Arial Narrow"/>
        <family val="2"/>
      </rPr>
      <t xml:space="preserve">  (в коробке 120 пог.м)</t>
    </r>
  </si>
  <si>
    <r>
      <t xml:space="preserve">Подвесной потолок ARMSTRONG Metal Grill Woods 30 x 3000 x 39 мм, алюминиевый, цвет ОРЕХ </t>
    </r>
    <r>
      <rPr>
        <b/>
        <sz val="12"/>
        <rFont val="Arial Narrow"/>
        <family val="2"/>
        <charset val="204"/>
      </rPr>
      <t>704</t>
    </r>
    <r>
      <rPr>
        <b/>
        <sz val="12"/>
        <rFont val="Arial Narrow"/>
        <family val="2"/>
      </rPr>
      <t xml:space="preserve">  (в коробке 120 пог.м)</t>
    </r>
  </si>
  <si>
    <r>
      <t xml:space="preserve">Подвесной потолок ARMSTRONG Metal Grill Woods 80 x 3000 x 15 мм, алюминиевый, цвет КРАСНЫЙ ДУБ </t>
    </r>
    <r>
      <rPr>
        <b/>
        <sz val="12"/>
        <rFont val="Arial Narrow"/>
        <family val="2"/>
        <charset val="204"/>
      </rPr>
      <t>705</t>
    </r>
    <r>
      <rPr>
        <b/>
        <sz val="12"/>
        <rFont val="Arial Narrow"/>
        <family val="2"/>
      </rPr>
      <t xml:space="preserve"> (в коробке 120 пог.м)</t>
    </r>
  </si>
  <si>
    <r>
      <t xml:space="preserve">Подвесной потолок ARMSTRONG Metal Grill Woods 80 x 3000 x 15 мм, алюминиевый, цвет КРАСНОЕ ДЕРЕВО </t>
    </r>
    <r>
      <rPr>
        <b/>
        <sz val="12"/>
        <rFont val="Arial Narrow"/>
        <family val="2"/>
        <charset val="204"/>
      </rPr>
      <t>703</t>
    </r>
    <r>
      <rPr>
        <b/>
        <sz val="12"/>
        <rFont val="Arial Narrow"/>
        <family val="2"/>
      </rPr>
      <t xml:space="preserve">  (в коробке 120 пог.м.)</t>
    </r>
  </si>
  <si>
    <r>
      <t xml:space="preserve">Подвесной потолок ARMSTRONG Metal Grill Woods 80 x 3000 x 15 мм, алюминиевый, цвет ДУБ </t>
    </r>
    <r>
      <rPr>
        <b/>
        <sz val="12"/>
        <rFont val="Arial Narrow"/>
        <family val="2"/>
        <charset val="204"/>
      </rPr>
      <t>702</t>
    </r>
    <r>
      <rPr>
        <b/>
        <sz val="12"/>
        <rFont val="Arial Narrow"/>
        <family val="2"/>
      </rPr>
      <t xml:space="preserve"> (в коробке 120 пог.м)</t>
    </r>
  </si>
  <si>
    <r>
      <t xml:space="preserve">Подвесной потолок ARMSTRONG Metal Grill Woods 80 x 3000 x 15 мм, алюминиевый, цвет ОРЕХ </t>
    </r>
    <r>
      <rPr>
        <b/>
        <sz val="12"/>
        <rFont val="Arial Narrow"/>
        <family val="2"/>
        <charset val="204"/>
      </rPr>
      <t>704</t>
    </r>
    <r>
      <rPr>
        <b/>
        <sz val="12"/>
        <rFont val="Arial Narrow"/>
        <family val="2"/>
      </rPr>
      <t xml:space="preserve">   (в коробке 120 пог.м)</t>
    </r>
  </si>
  <si>
    <r>
      <t xml:space="preserve">Пристенный молдинг ARMSTRONG L-молдинг для системы Grill 20 x 3000 x 42 мм (в коробке 120 пог.м) цвет ДУБ </t>
    </r>
    <r>
      <rPr>
        <b/>
        <sz val="12"/>
        <rFont val="Arial Narrow"/>
        <family val="2"/>
        <charset val="204"/>
      </rPr>
      <t>702</t>
    </r>
  </si>
  <si>
    <r>
      <t>Пристенный молдинг ARMSTRONG L-молдинг для системы Grill 20 x 3000 x 42 мм (в коробке 120 пог.м) цвет КРАСНЫЙ ДУБ</t>
    </r>
    <r>
      <rPr>
        <b/>
        <sz val="12"/>
        <rFont val="Arial Narrow"/>
        <family val="2"/>
        <charset val="204"/>
      </rPr>
      <t xml:space="preserve"> 705</t>
    </r>
  </si>
  <si>
    <r>
      <t xml:space="preserve">Пристенный молдинг ARMSTRONG L-молдинг для системы Grill 20 x 3000 x 42 мм (в коробке 120 пог.м) цвет КРАСНОЕ ДЕРЕВО </t>
    </r>
    <r>
      <rPr>
        <b/>
        <sz val="12"/>
        <rFont val="Arial Narrow"/>
        <family val="2"/>
        <charset val="204"/>
      </rPr>
      <t>703</t>
    </r>
  </si>
  <si>
    <r>
      <t>Пристенный молдинг ARMSTRONG L-молдинг для системы Grill 20 x 3000 x 42 мм (в коробке 120 пог.м) цвет ОРЕХ</t>
    </r>
    <r>
      <rPr>
        <b/>
        <sz val="12"/>
        <rFont val="Arial Narrow"/>
        <family val="2"/>
        <charset val="204"/>
      </rPr>
      <t xml:space="preserve"> 704</t>
    </r>
  </si>
  <si>
    <r>
      <t xml:space="preserve">Пристенный молдинг ARMSTRONG C-молдинг для системы Grill 14 x 3000 x 19 мм (в коробке 120 пог.м) цвет ДУБ  </t>
    </r>
    <r>
      <rPr>
        <b/>
        <sz val="12"/>
        <rFont val="Arial Narrow"/>
        <family val="2"/>
        <charset val="204"/>
      </rPr>
      <t>702</t>
    </r>
  </si>
  <si>
    <r>
      <t xml:space="preserve">Пристенный молдинг ARMSTRONG C-молдинг для системы Grill 14 x 3000 x 19 мм (в коробке 120 пог.м) цвет КРАСНЫЙ ДУБ </t>
    </r>
    <r>
      <rPr>
        <b/>
        <sz val="12"/>
        <rFont val="Arial Narrow"/>
        <family val="2"/>
        <charset val="204"/>
      </rPr>
      <t xml:space="preserve"> 705</t>
    </r>
  </si>
  <si>
    <r>
      <t>Пристенный молдинг ARMSTRONG C-молдинг для системы Grill 14 x 3000 x 19 мм (в коробке 120 пог.м) цвет КРАСНОЕ ДЕРЕВО</t>
    </r>
    <r>
      <rPr>
        <b/>
        <sz val="12"/>
        <rFont val="Arial Narrow"/>
        <family val="2"/>
        <charset val="204"/>
      </rPr>
      <t xml:space="preserve"> 703</t>
    </r>
  </si>
  <si>
    <r>
      <t xml:space="preserve">Пристенный молдинг ARMSTRONG C-молдинг для системы Grill 14 x 3000 x 19 мм (в коробке 120 пог.м) цвет ОРЕХ </t>
    </r>
    <r>
      <rPr>
        <b/>
        <sz val="12"/>
        <rFont val="Arial Narrow"/>
        <family val="2"/>
        <charset val="204"/>
      </rPr>
      <t>704</t>
    </r>
  </si>
  <si>
    <t xml:space="preserve">Цена на продукты в цвете Global White (WG) совпадает с ценой </t>
  </si>
  <si>
    <t xml:space="preserve">Панель металлическая ARMSTRONG планка Board 1800 x 300 мм перфорация Rg1504 цвет RAL9010 </t>
  </si>
  <si>
    <t>Панель металлическая ARMSTRONG планка Board 1800 x 300 мм перфорация Rg1504 цвет Global White</t>
  </si>
  <si>
    <t xml:space="preserve">Панель металлическая ARMSTRONG планка Board 1800 x 300 мм перфорация Rg1504 с флисом цвет RAL9010 </t>
  </si>
  <si>
    <t>Панель металлическая ARMSTRONG планка Board 1800 x 300 мм перфорация Rg1504 с флисом цвет Global White</t>
  </si>
  <si>
    <t>BP5173M4</t>
  </si>
  <si>
    <t>BP5177M4</t>
  </si>
  <si>
    <t>BP5174M4</t>
  </si>
  <si>
    <t>BP5178M4</t>
  </si>
  <si>
    <t>BP3619M4A</t>
  </si>
  <si>
    <t>BP3621M4A</t>
  </si>
  <si>
    <t xml:space="preserve">Интерьерный потолочный фрагмент OPTIMA CANOPY  Concave (квардат с вогнутыми сторонами) 1170 x 1040 x 30 мм (в коробке 1 шт) </t>
  </si>
  <si>
    <t xml:space="preserve">Интерьерный потолочный фрагмент OPTIMA CANOPY  Concave (квардат с вогнутыми сторонами) 1170 x 1040 x 30 мм (в коробке 2 шт) </t>
  </si>
  <si>
    <t>BP3866M4B</t>
  </si>
  <si>
    <t>BP2097M4A</t>
  </si>
  <si>
    <t>BP4200M4A</t>
  </si>
  <si>
    <t>BP4205M4A</t>
  </si>
  <si>
    <t>BP4202M4A</t>
  </si>
  <si>
    <t>BP4204M4A</t>
  </si>
  <si>
    <t>Подвесная система ARMSTRONG PRELUDE 35 XL PeakForm рейка поперечная 600 x 43 мм (в коробке 21,6 пог.м)</t>
  </si>
  <si>
    <t>BP1202M6A1</t>
  </si>
  <si>
    <t>BP2272M4B</t>
  </si>
  <si>
    <t>BP2273M4B</t>
  </si>
  <si>
    <t>BP3774M1</t>
  </si>
  <si>
    <t>BP3777M1</t>
  </si>
  <si>
    <t>СПЕЦИАЛЬНАЯ ПОДВЕСНАЯ СИСТЕМА LONGSPAN</t>
  </si>
  <si>
    <t>BPLP546G</t>
  </si>
  <si>
    <t>Подвесная система ARMSTRONG LONG SPAN Канал основной Н=54мм (в коробке 25 пог.м.)</t>
  </si>
  <si>
    <t>Доступность и цена по запросу</t>
  </si>
  <si>
    <t>BPLP856G</t>
  </si>
  <si>
    <t>Подвесная система ARMSTRONG LONG SPAN Канал основной Н=85мм (в коробке 25 пог.м.)</t>
  </si>
  <si>
    <t>BPLP120G</t>
  </si>
  <si>
    <r>
      <t xml:space="preserve">Подвесная система ARMSTRONG LONG SPAN Канал основной Н=120мм (в коробке </t>
    </r>
    <r>
      <rPr>
        <b/>
        <sz val="12"/>
        <rFont val="Arial Narrow"/>
        <family val="2"/>
        <charset val="204"/>
      </rPr>
      <t>32,5</t>
    </r>
    <r>
      <rPr>
        <b/>
        <sz val="12"/>
        <rFont val="Arial Narrow"/>
        <family val="2"/>
      </rPr>
      <t xml:space="preserve"> пог.м.)</t>
    </r>
  </si>
  <si>
    <t>Accessories</t>
  </si>
  <si>
    <t>BPA4510G</t>
  </si>
  <si>
    <t>Аксессуар к подвесной системе ARMSTRONG LONG SPAN Крючок для Т-Профиля (в коробке 50 шт.)</t>
  </si>
  <si>
    <t>BPAB11067G</t>
  </si>
  <si>
    <t>Аксессуар к подвесной системе ARMSTRONG LONG SPAN Специальный хомут Н=54 мм (в коробке 100 шт.)</t>
  </si>
  <si>
    <t>BPAB11065G</t>
  </si>
  <si>
    <t>Аксессуар к подвесной системе ARMSTRONG LONG SPAN Специальный хомут Н=85 мм (в коробке 100 шт.)</t>
  </si>
  <si>
    <t>BPAB11064G</t>
  </si>
  <si>
    <t>Аксессуар к подвесной системе ARMSTRONG LONG SPAN Специальный хомут Н=120 мм (в коробке 50 шт.)</t>
  </si>
  <si>
    <t>BPAM4538G</t>
  </si>
  <si>
    <t>Аксессуар к подвесной системе ARMSTRONG LONG SPAN Соединитель пристенный Н=54 мм (в коробке 25 шт.)</t>
  </si>
  <si>
    <t>BPAM4534G</t>
  </si>
  <si>
    <t>Аксессуар к подвесной системе ARMSTRONG LONG SPAN Соединитель пристенный Н=85 мм (в коробке 25 шт.)</t>
  </si>
  <si>
    <t>BPAM4529G</t>
  </si>
  <si>
    <t>Аксессуар к подвесной системе ARMSTRONG LONG SPAN Соединитель пристенный Н=120 мм (в коробке 25 шт.)</t>
  </si>
  <si>
    <t>BPAR4537G</t>
  </si>
  <si>
    <t>Аксессуар к подвесной системе ARMSTRONG LONG SPAN Соединитель Н=54 мм (в коробке 25 шт.)</t>
  </si>
  <si>
    <t>BPAR4533G</t>
  </si>
  <si>
    <t>Аксессуар к подвесной системе ARMSTRONG LONG SPAN Соединитель Н=85 мм (в коробке 25 шт.)</t>
  </si>
  <si>
    <t>BPAR4528G</t>
  </si>
  <si>
    <t>Аксессуар к подвесной системе ARMSTRONG LONG SPAN Соединитель Н=120 мм (в коробке 25 шт.)</t>
  </si>
  <si>
    <t>Продукт находится на сертификации и временно не отгружается</t>
  </si>
  <si>
    <t xml:space="preserve">SILHOUETTE </t>
  </si>
  <si>
    <t>Аксессуар к подвесной системе ARMSTRONG Прижимная пружина для С- Канала(в коробке 100 шт.)</t>
  </si>
  <si>
    <t>BPM311224</t>
  </si>
  <si>
    <t>BPM300106AEXT</t>
  </si>
  <si>
    <t>Аксессуар к подвесной системе ARMSTRONG Фиксирующая клипса-скоба (в коробке 100 шт) коррозионно-стойкий, для наружного применения</t>
  </si>
  <si>
    <t>BPM311099AEXT</t>
  </si>
  <si>
    <t>Аксессуар к подвесной системе ARMSTRONG Стержень резьбовой M6 1000 мм (в коробке 100 шт), коррозионно-стойкий, для наружного применения</t>
  </si>
  <si>
    <t>BPM311231AEXT</t>
  </si>
  <si>
    <t>Аксессуар к подвесной системе ARMSTRONG Болт резьбовой М6 х 30 мм, коррозионно-стойкий, для наружного применения</t>
  </si>
  <si>
    <t>BPM311303AEXT</t>
  </si>
  <si>
    <t>Аксессуар к подвесной системе ARMSTRONG Болт резьбовой М6 х 16 мм, коррозионно-стойкий, для наружного применения</t>
  </si>
  <si>
    <t>BPM311358AEXT</t>
  </si>
  <si>
    <t>При  закладывании данного продукта в качестве проектного решения необходимо уточнять соответствие артикулов у регионального представителя Armstrong</t>
  </si>
  <si>
    <t>by request</t>
  </si>
  <si>
    <t>доступность и цена по запросу</t>
  </si>
  <si>
    <t>BPM300121</t>
  </si>
  <si>
    <t>Аксессуары для наружного монтажа</t>
  </si>
  <si>
    <t>Аксессуар к подвесной системе ARMSTRONG металлический усилитель для резьбового стержня  10 x 10 x 3000 мм коррозионно-стойкий, для наружного применения</t>
  </si>
  <si>
    <t>Пристенный молдинг ARMSTRONG PRELUDE 3050 x 19 x 24 мм (в коробке 109,8 пог.м) для плит с кромкой Board коррозионно-стойкий</t>
  </si>
  <si>
    <t>ARMSTRONG PRELUDE С-канал 19х38 мм, НЕОКРАШЕННЫЙ (в коробке 32 пог.м)</t>
  </si>
  <si>
    <t>BP440A</t>
  </si>
  <si>
    <t>BPCS5450H</t>
  </si>
  <si>
    <t xml:space="preserve">Аксессуар к подвесной системе ARMSTRONG Optima Canopy Набор для фиксации к потолочному перекрытию (в коробке 4 шт) </t>
  </si>
  <si>
    <t>BP441B</t>
  </si>
  <si>
    <t>BP442B</t>
  </si>
  <si>
    <t>BPM300140E</t>
  </si>
  <si>
    <t>Аксессуар к подвесной системе ARMSTRONG Прямой подвес пружинной рейки DP 12 (в мешочке 100 шт)</t>
  </si>
  <si>
    <t>BPM300343B</t>
  </si>
  <si>
    <r>
      <t>BP7838</t>
    </r>
    <r>
      <rPr>
        <b/>
        <sz val="12"/>
        <rFont val="Arial Narrow"/>
        <family val="2"/>
      </rPr>
      <t>H</t>
    </r>
  </si>
  <si>
    <r>
      <t xml:space="preserve">Пристенный С-канал ARMSTRONG DGS </t>
    </r>
    <r>
      <rPr>
        <b/>
        <sz val="12"/>
        <rFont val="Arial Narrow"/>
        <family val="2"/>
      </rPr>
      <t>3050</t>
    </r>
    <r>
      <rPr>
        <b/>
        <sz val="12"/>
        <rFont val="Arial Narrow"/>
        <family val="2"/>
        <charset val="204"/>
      </rPr>
      <t>х19/32х40 мм (в коробке 60,96 пог.м)</t>
    </r>
  </si>
  <si>
    <t>Подвесной потолок ARMSTRONG ULTIMA+ db SL2 1500 x 300 x19 мм (в коробке 6 шт)</t>
  </si>
  <si>
    <t xml:space="preserve">Действует с 01 февраля 2020 года </t>
  </si>
  <si>
    <t>Valid from February 01, 2020</t>
  </si>
  <si>
    <t>Подвес спиральный для OPTIMA BAFFLES 75x30 мм                              </t>
  </si>
  <si>
    <t>bag/мешочек</t>
  </si>
  <si>
    <t>BPMAS045296</t>
  </si>
  <si>
    <t xml:space="preserve">Подвес спиральный для OPTIMA L CANOPY 46x40 мм </t>
  </si>
  <si>
    <t>Панель металлическая ARMSTRONG планка Board 1200 x 300 мм перфорация Rd1509 с флисом (в коробке 10 шт) цвет Global White</t>
  </si>
  <si>
    <t xml:space="preserve">BOARD </t>
  </si>
  <si>
    <t xml:space="preserve">PLANKS </t>
  </si>
  <si>
    <t>1200 х 300 мм</t>
  </si>
  <si>
    <t>600*600</t>
  </si>
  <si>
    <t>BOARD</t>
  </si>
  <si>
    <r>
      <t xml:space="preserve">Подвесной потолок ARMSTRONG из металла R-H 200 Перфорация Rg 2516 с флисом 400 x 2100 x 40 (в коробке </t>
    </r>
    <r>
      <rPr>
        <b/>
        <sz val="12"/>
        <color rgb="FFFF0000"/>
        <rFont val="Arial Narrow"/>
        <family val="2"/>
      </rPr>
      <t>8</t>
    </r>
    <r>
      <rPr>
        <b/>
        <sz val="12"/>
        <rFont val="Arial Narrow"/>
        <family val="2"/>
      </rPr>
      <t xml:space="preserve"> шт) </t>
    </r>
  </si>
  <si>
    <t>BPMAS045297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</si>
</sst>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&quot;p.&quot;_-;\-* #,##0.00&quot;p.&quot;_-;_-* &quot;-&quot;??&quot;p.&quot;_-;_-@_-"/>
    <numFmt numFmtId="166" formatCode="_-* #,##0.00_p_._-;\-* #,##0.00_p_._-;_-* &quot;-&quot;??_p_._-;_-@_-"/>
    <numFmt numFmtId="167" formatCode="0.0%"/>
    <numFmt numFmtId="168" formatCode="#,##0.00_ ;\-#,##0.00\ "/>
    <numFmt numFmtId="169" formatCode="0.0"/>
    <numFmt numFmtId="170" formatCode="#,##0_p_."/>
    <numFmt numFmtId="171" formatCode="0.00000"/>
  </numFmts>
  <fonts count="9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 Narrow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</font>
    <font>
      <sz val="10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10"/>
      <name val="Symbol"/>
      <family val="1"/>
      <charset val="2"/>
    </font>
    <font>
      <b/>
      <sz val="9"/>
      <name val="Arial Narrow"/>
      <family val="2"/>
      <charset val="204"/>
    </font>
    <font>
      <b/>
      <sz val="12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6"/>
      <name val="Arial Narrow"/>
      <family val="2"/>
    </font>
    <font>
      <b/>
      <sz val="22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  <charset val="204"/>
    </font>
    <font>
      <b/>
      <sz val="9"/>
      <name val="Arial Narrow"/>
      <family val="2"/>
    </font>
    <font>
      <sz val="9"/>
      <name val="Arial Narrow"/>
      <family val="2"/>
    </font>
    <font>
      <b/>
      <sz val="13"/>
      <name val="Arial Narrow"/>
      <family val="2"/>
    </font>
    <font>
      <b/>
      <sz val="7"/>
      <name val="Arial Narrow"/>
      <family val="2"/>
    </font>
    <font>
      <b/>
      <sz val="11"/>
      <name val="Arial"/>
      <family val="2"/>
    </font>
    <font>
      <sz val="12"/>
      <name val="Arial Narrow"/>
      <family val="2"/>
      <charset val="204"/>
    </font>
    <font>
      <b/>
      <i/>
      <sz val="12"/>
      <name val="Arial Narrow"/>
      <family val="2"/>
    </font>
    <font>
      <sz val="12"/>
      <name val="Arial"/>
      <family val="2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4"/>
      <name val="Arial Narrow"/>
      <family val="2"/>
      <charset val="204"/>
    </font>
    <font>
      <sz val="14"/>
      <name val="Arial Narrow"/>
      <family val="2"/>
      <charset val="204"/>
    </font>
    <font>
      <sz val="7"/>
      <name val="Arial Narrow"/>
      <family val="2"/>
    </font>
    <font>
      <sz val="11"/>
      <name val="Arial Narrow"/>
      <family val="2"/>
    </font>
    <font>
      <sz val="10"/>
      <name val="Calibri"/>
      <family val="2"/>
      <charset val="204"/>
    </font>
    <font>
      <b/>
      <i/>
      <sz val="10"/>
      <name val="Arial Narrow"/>
      <family val="2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Arial Narrow"/>
      <family val="2"/>
    </font>
    <font>
      <b/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sz val="14"/>
      <color rgb="FFFF0000"/>
      <name val="Arial Narrow"/>
      <family val="2"/>
    </font>
    <font>
      <sz val="10"/>
      <color rgb="FFFF0000"/>
      <name val="Arial"/>
      <family val="2"/>
    </font>
    <font>
      <sz val="12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  <charset val="204"/>
    </font>
    <font>
      <sz val="10"/>
      <color rgb="FFFF0000"/>
      <name val="Calibri"/>
      <family val="2"/>
      <charset val="204"/>
      <scheme val="minor"/>
    </font>
    <font>
      <sz val="14"/>
      <color rgb="FFFF0000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i/>
      <sz val="12"/>
      <color rgb="FFFF0000"/>
      <name val="Arial Narrow"/>
      <family val="2"/>
    </font>
    <font>
      <b/>
      <sz val="13"/>
      <color rgb="FFFF0000"/>
      <name val="Arial Narrow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22"/>
      <color rgb="FFFF000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1" fillId="3" borderId="0" applyNumberFormat="0" applyBorder="0" applyAlignment="0" applyProtection="0"/>
    <xf numFmtId="0" fontId="15" fillId="20" borderId="1" applyNumberFormat="0" applyAlignment="0" applyProtection="0"/>
    <xf numFmtId="0" fontId="17" fillId="21" borderId="2" applyNumberFormat="0" applyAlignment="0" applyProtection="0"/>
    <xf numFmtId="0" fontId="1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3" fillId="7" borderId="1" applyNumberFormat="0" applyAlignment="0" applyProtection="0"/>
    <xf numFmtId="0" fontId="16" fillId="0" borderId="6" applyNumberFormat="0" applyFill="0" applyAlignment="0" applyProtection="0"/>
    <xf numFmtId="0" fontId="12" fillId="22" borderId="0" applyNumberFormat="0" applyBorder="0" applyAlignment="0" applyProtection="0"/>
    <xf numFmtId="0" fontId="3" fillId="23" borderId="7" applyNumberFormat="0" applyFont="0" applyAlignment="0" applyProtection="0"/>
    <xf numFmtId="0" fontId="14" fillId="20" borderId="8" applyNumberFormat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6" fillId="0" borderId="0"/>
    <xf numFmtId="0" fontId="1" fillId="0" borderId="0"/>
  </cellStyleXfs>
  <cellXfs count="1006">
    <xf numFmtId="0" fontId="0" fillId="0" borderId="0" xfId="0"/>
    <xf numFmtId="0" fontId="27" fillId="25" borderId="0" xfId="45" applyFont="1" applyFill="1"/>
    <xf numFmtId="0" fontId="27" fillId="25" borderId="0" xfId="45" applyFont="1" applyFill="1" applyBorder="1"/>
    <xf numFmtId="0" fontId="28" fillId="25" borderId="0" xfId="42" applyFont="1" applyFill="1" applyAlignment="1" applyProtection="1">
      <alignment horizontal="left"/>
    </xf>
    <xf numFmtId="0" fontId="28" fillId="25" borderId="0" xfId="42" applyFont="1" applyFill="1" applyBorder="1" applyAlignment="1" applyProtection="1"/>
    <xf numFmtId="0" fontId="27" fillId="25" borderId="0" xfId="45" applyFont="1" applyFill="1" applyBorder="1" applyAlignment="1"/>
    <xf numFmtId="0" fontId="27" fillId="0" borderId="0" xfId="45" applyFont="1"/>
    <xf numFmtId="0" fontId="27" fillId="25" borderId="0" xfId="45" applyFont="1" applyFill="1" applyBorder="1" applyAlignment="1">
      <alignment horizontal="centerContinuous"/>
    </xf>
    <xf numFmtId="0" fontId="28" fillId="25" borderId="0" xfId="45" applyFont="1" applyFill="1" applyBorder="1"/>
    <xf numFmtId="167" fontId="27" fillId="28" borderId="0" xfId="45" applyNumberFormat="1" applyFont="1" applyFill="1" applyBorder="1"/>
    <xf numFmtId="0" fontId="27" fillId="25" borderId="0" xfId="45" applyFont="1" applyFill="1" applyBorder="1" applyAlignment="1">
      <alignment horizontal="right"/>
    </xf>
    <xf numFmtId="0" fontId="27" fillId="28" borderId="0" xfId="45" applyFont="1" applyFill="1" applyBorder="1"/>
    <xf numFmtId="0" fontId="27" fillId="28" borderId="0" xfId="45" applyFont="1" applyFill="1" applyBorder="1" applyAlignment="1">
      <alignment horizontal="right"/>
    </xf>
    <xf numFmtId="0" fontId="29" fillId="0" borderId="0" xfId="45" applyFont="1"/>
    <xf numFmtId="0" fontId="27" fillId="28" borderId="0" xfId="45" applyFont="1" applyFill="1"/>
    <xf numFmtId="0" fontId="27" fillId="28" borderId="0" xfId="45" applyFont="1" applyFill="1" applyAlignment="1">
      <alignment horizontal="right"/>
    </xf>
    <xf numFmtId="0" fontId="31" fillId="0" borderId="0" xfId="45" applyFont="1"/>
    <xf numFmtId="167" fontId="31" fillId="28" borderId="0" xfId="45" applyNumberFormat="1" applyFont="1" applyFill="1" applyBorder="1" applyAlignment="1"/>
    <xf numFmtId="167" fontId="31" fillId="28" borderId="0" xfId="45" applyNumberFormat="1" applyFont="1" applyFill="1" applyBorder="1" applyAlignment="1">
      <alignment horizontal="center"/>
    </xf>
    <xf numFmtId="0" fontId="27" fillId="25" borderId="0" xfId="45" applyFont="1" applyFill="1" applyAlignment="1">
      <alignment horizontal="right"/>
    </xf>
    <xf numFmtId="0" fontId="32" fillId="25" borderId="0" xfId="45" applyFont="1" applyFill="1" applyBorder="1" applyAlignment="1">
      <alignment horizontal="left" vertical="top" wrapText="1"/>
    </xf>
    <xf numFmtId="0" fontId="27" fillId="25" borderId="0" xfId="45" applyFont="1" applyFill="1" applyBorder="1" applyAlignment="1">
      <alignment horizontal="left" vertical="top" wrapText="1"/>
    </xf>
    <xf numFmtId="0" fontId="33" fillId="25" borderId="0" xfId="45" applyFont="1" applyFill="1" applyBorder="1" applyAlignment="1">
      <alignment horizontal="center" vertical="top" wrapText="1"/>
    </xf>
    <xf numFmtId="0" fontId="33" fillId="0" borderId="0" xfId="45" applyFont="1"/>
    <xf numFmtId="0" fontId="33" fillId="25" borderId="0" xfId="45" applyFont="1" applyFill="1" applyBorder="1" applyAlignment="1">
      <alignment horizontal="left" vertical="top" wrapText="1"/>
    </xf>
    <xf numFmtId="0" fontId="33" fillId="0" borderId="0" xfId="45" applyFont="1" applyBorder="1"/>
    <xf numFmtId="0" fontId="27" fillId="0" borderId="0" xfId="45" applyFont="1" applyBorder="1"/>
    <xf numFmtId="0" fontId="34" fillId="0" borderId="0" xfId="45" applyFont="1" applyBorder="1" applyAlignment="1">
      <alignment horizontal="left"/>
    </xf>
    <xf numFmtId="0" fontId="35" fillId="25" borderId="0" xfId="45" applyFont="1" applyFill="1" applyBorder="1" applyAlignment="1">
      <alignment horizontal="left" vertical="top" wrapText="1"/>
    </xf>
    <xf numFmtId="0" fontId="36" fillId="25" borderId="0" xfId="45" applyFont="1" applyFill="1" applyBorder="1"/>
    <xf numFmtId="167" fontId="36" fillId="28" borderId="0" xfId="45" applyNumberFormat="1" applyFont="1" applyFill="1" applyBorder="1"/>
    <xf numFmtId="0" fontId="36" fillId="25" borderId="0" xfId="45" applyFont="1" applyFill="1" applyBorder="1" applyAlignment="1">
      <alignment horizontal="left" vertical="top" wrapText="1"/>
    </xf>
    <xf numFmtId="0" fontId="36" fillId="28" borderId="0" xfId="45" applyFont="1" applyFill="1" applyBorder="1"/>
    <xf numFmtId="0" fontId="34" fillId="0" borderId="0" xfId="45" applyFont="1" applyBorder="1" applyAlignment="1">
      <alignment horizontal="right"/>
    </xf>
    <xf numFmtId="0" fontId="36" fillId="0" borderId="0" xfId="45" applyFont="1" applyBorder="1"/>
    <xf numFmtId="0" fontId="37" fillId="0" borderId="0" xfId="45" applyFont="1" applyBorder="1" applyAlignment="1">
      <alignment horizontal="left"/>
    </xf>
    <xf numFmtId="0" fontId="38" fillId="25" borderId="0" xfId="45" applyFont="1" applyFill="1" applyBorder="1" applyAlignment="1">
      <alignment horizontal="left" vertical="top" wrapText="1"/>
    </xf>
    <xf numFmtId="0" fontId="39" fillId="25" borderId="0" xfId="45" applyFont="1" applyFill="1" applyBorder="1"/>
    <xf numFmtId="0" fontId="39" fillId="25" borderId="0" xfId="45" applyFont="1" applyFill="1" applyBorder="1" applyAlignment="1">
      <alignment horizontal="left" vertical="top" wrapText="1"/>
    </xf>
    <xf numFmtId="0" fontId="37" fillId="0" borderId="0" xfId="45" applyFont="1" applyBorder="1" applyAlignment="1">
      <alignment horizontal="right"/>
    </xf>
    <xf numFmtId="0" fontId="39" fillId="0" borderId="0" xfId="45" applyFont="1" applyBorder="1"/>
    <xf numFmtId="0" fontId="41" fillId="25" borderId="0" xfId="45" applyFont="1" applyFill="1" applyAlignment="1">
      <alignment wrapText="1"/>
    </xf>
    <xf numFmtId="0" fontId="3" fillId="0" borderId="0" xfId="45" applyFont="1"/>
    <xf numFmtId="0" fontId="42" fillId="0" borderId="0" xfId="48" applyFont="1" applyBorder="1" applyAlignment="1">
      <alignment vertical="top"/>
    </xf>
    <xf numFmtId="0" fontId="42" fillId="24" borderId="10" xfId="48" applyFont="1" applyFill="1" applyBorder="1" applyAlignment="1">
      <alignment horizontal="center" vertical="top"/>
    </xf>
    <xf numFmtId="0" fontId="45" fillId="0" borderId="0" xfId="48" applyFont="1" applyBorder="1" applyAlignment="1"/>
    <xf numFmtId="0" fontId="46" fillId="0" borderId="0" xfId="0" applyFont="1"/>
    <xf numFmtId="0" fontId="44" fillId="27" borderId="0" xfId="48" applyFont="1" applyFill="1" applyAlignment="1">
      <alignment vertical="center"/>
    </xf>
    <xf numFmtId="0" fontId="47" fillId="27" borderId="0" xfId="48" applyFont="1" applyFill="1" applyAlignment="1">
      <alignment horizontal="left" vertical="center" wrapText="1"/>
    </xf>
    <xf numFmtId="0" fontId="47" fillId="27" borderId="0" xfId="48" applyFont="1" applyFill="1" applyAlignment="1">
      <alignment horizontal="left" vertical="center"/>
    </xf>
    <xf numFmtId="0" fontId="47" fillId="27" borderId="0" xfId="48" applyFont="1" applyFill="1"/>
    <xf numFmtId="0" fontId="47" fillId="27" borderId="0" xfId="48" applyFont="1" applyFill="1" applyBorder="1" applyAlignment="1">
      <alignment horizontal="center" vertical="center"/>
    </xf>
    <xf numFmtId="0" fontId="47" fillId="0" borderId="0" xfId="48" applyFont="1"/>
    <xf numFmtId="0" fontId="42" fillId="28" borderId="10" xfId="48" applyFont="1" applyFill="1" applyBorder="1" applyAlignment="1">
      <alignment horizontal="left"/>
    </xf>
    <xf numFmtId="0" fontId="42" fillId="28" borderId="10" xfId="48" applyFont="1" applyFill="1" applyBorder="1" applyAlignment="1">
      <alignment horizontal="left" wrapText="1"/>
    </xf>
    <xf numFmtId="0" fontId="44" fillId="28" borderId="10" xfId="48" applyFont="1" applyFill="1" applyBorder="1" applyAlignment="1">
      <alignment horizontal="center" vertical="center"/>
    </xf>
    <xf numFmtId="9" fontId="44" fillId="28" borderId="10" xfId="48" applyNumberFormat="1" applyFont="1" applyFill="1" applyBorder="1" applyAlignment="1">
      <alignment horizontal="center" vertical="center"/>
    </xf>
    <xf numFmtId="1" fontId="44" fillId="28" borderId="10" xfId="48" applyNumberFormat="1" applyFont="1" applyFill="1" applyBorder="1" applyAlignment="1">
      <alignment horizontal="center" vertical="center"/>
    </xf>
    <xf numFmtId="2" fontId="44" fillId="28" borderId="10" xfId="0" applyNumberFormat="1" applyFont="1" applyFill="1" applyBorder="1" applyAlignment="1">
      <alignment horizontal="center" vertical="center"/>
    </xf>
    <xf numFmtId="0" fontId="45" fillId="28" borderId="0" xfId="48" applyFont="1" applyFill="1" applyBorder="1" applyAlignment="1"/>
    <xf numFmtId="0" fontId="42" fillId="0" borderId="10" xfId="48" applyFont="1" applyFill="1" applyBorder="1" applyAlignment="1">
      <alignment horizontal="left"/>
    </xf>
    <xf numFmtId="0" fontId="42" fillId="0" borderId="10" xfId="48" applyFont="1" applyFill="1" applyBorder="1" applyAlignment="1">
      <alignment horizontal="left" wrapText="1"/>
    </xf>
    <xf numFmtId="0" fontId="44" fillId="0" borderId="10" xfId="48" applyFont="1" applyFill="1" applyBorder="1" applyAlignment="1">
      <alignment horizontal="center" vertical="center"/>
    </xf>
    <xf numFmtId="169" fontId="44" fillId="0" borderId="10" xfId="48" applyNumberFormat="1" applyFont="1" applyFill="1" applyBorder="1" applyAlignment="1">
      <alignment horizontal="center" vertical="center"/>
    </xf>
    <xf numFmtId="4" fontId="44" fillId="0" borderId="10" xfId="48" applyNumberFormat="1" applyFont="1" applyFill="1" applyBorder="1" applyAlignment="1">
      <alignment horizontal="center" vertical="center"/>
    </xf>
    <xf numFmtId="9" fontId="44" fillId="0" borderId="10" xfId="48" applyNumberFormat="1" applyFont="1" applyFill="1" applyBorder="1" applyAlignment="1">
      <alignment horizontal="center" vertical="center"/>
    </xf>
    <xf numFmtId="1" fontId="44" fillId="0" borderId="10" xfId="48" applyNumberFormat="1" applyFont="1" applyFill="1" applyBorder="1" applyAlignment="1">
      <alignment horizontal="center" vertical="center"/>
    </xf>
    <xf numFmtId="2" fontId="44" fillId="0" borderId="10" xfId="0" applyNumberFormat="1" applyFont="1" applyFill="1" applyBorder="1" applyAlignment="1">
      <alignment horizontal="center" vertical="center"/>
    </xf>
    <xf numFmtId="0" fontId="45" fillId="0" borderId="0" xfId="48" applyFont="1" applyFill="1" applyBorder="1" applyAlignment="1"/>
    <xf numFmtId="2" fontId="44" fillId="28" borderId="10" xfId="48" applyNumberFormat="1" applyFont="1" applyFill="1" applyBorder="1" applyAlignment="1">
      <alignment horizontal="center" vertical="center"/>
    </xf>
    <xf numFmtId="0" fontId="44" fillId="28" borderId="14" xfId="48" applyFont="1" applyFill="1" applyBorder="1" applyAlignment="1">
      <alignment horizontal="center" vertical="center"/>
    </xf>
    <xf numFmtId="0" fontId="45" fillId="28" borderId="15" xfId="48" applyFont="1" applyFill="1" applyBorder="1" applyAlignment="1"/>
    <xf numFmtId="0" fontId="44" fillId="28" borderId="16" xfId="48" applyFont="1" applyFill="1" applyBorder="1" applyAlignment="1">
      <alignment horizontal="center" vertical="center"/>
    </xf>
    <xf numFmtId="0" fontId="42" fillId="28" borderId="10" xfId="48" applyFont="1" applyFill="1" applyBorder="1" applyAlignment="1">
      <alignment vertical="center"/>
    </xf>
    <xf numFmtId="0" fontId="42" fillId="28" borderId="10" xfId="48" applyFont="1" applyFill="1" applyBorder="1" applyAlignment="1">
      <alignment horizontal="left" vertical="center" wrapText="1"/>
    </xf>
    <xf numFmtId="0" fontId="44" fillId="28" borderId="10" xfId="48" applyNumberFormat="1" applyFont="1" applyFill="1" applyBorder="1" applyAlignment="1">
      <alignment horizontal="center" vertical="center"/>
    </xf>
    <xf numFmtId="0" fontId="42" fillId="28" borderId="0" xfId="48" applyFont="1" applyFill="1" applyBorder="1" applyAlignment="1">
      <alignment vertical="center"/>
    </xf>
    <xf numFmtId="0" fontId="42" fillId="28" borderId="0" xfId="48" applyFont="1" applyFill="1" applyBorder="1" applyAlignment="1">
      <alignment horizontal="left" vertical="center" wrapText="1"/>
    </xf>
    <xf numFmtId="2" fontId="44" fillId="28" borderId="0" xfId="48" applyNumberFormat="1" applyFont="1" applyFill="1" applyBorder="1" applyAlignment="1">
      <alignment horizontal="center" vertical="center"/>
    </xf>
    <xf numFmtId="0" fontId="44" fillId="28" borderId="0" xfId="48" applyFont="1" applyFill="1" applyBorder="1" applyAlignment="1">
      <alignment horizontal="center" vertical="center"/>
    </xf>
    <xf numFmtId="0" fontId="44" fillId="28" borderId="0" xfId="48" applyNumberFormat="1" applyFont="1" applyFill="1" applyBorder="1" applyAlignment="1">
      <alignment horizontal="center" vertical="center"/>
    </xf>
    <xf numFmtId="3" fontId="42" fillId="28" borderId="0" xfId="48" applyNumberFormat="1" applyFont="1" applyFill="1" applyBorder="1" applyAlignment="1">
      <alignment horizontal="left" vertical="center" wrapText="1"/>
    </xf>
    <xf numFmtId="0" fontId="42" fillId="0" borderId="0" xfId="48" applyFont="1" applyFill="1" applyBorder="1" applyAlignment="1">
      <alignment horizontal="center" vertical="center"/>
    </xf>
    <xf numFmtId="0" fontId="42" fillId="0" borderId="0" xfId="48" applyFont="1" applyFill="1" applyBorder="1" applyAlignment="1">
      <alignment horizontal="center" vertical="center" wrapText="1"/>
    </xf>
    <xf numFmtId="0" fontId="44" fillId="0" borderId="0" xfId="48" applyFont="1" applyFill="1" applyBorder="1" applyAlignment="1">
      <alignment horizontal="center" vertical="center"/>
    </xf>
    <xf numFmtId="3" fontId="42" fillId="0" borderId="0" xfId="48" applyNumberFormat="1" applyFont="1" applyFill="1" applyBorder="1" applyAlignment="1">
      <alignment horizontal="center" vertical="center" wrapText="1"/>
    </xf>
    <xf numFmtId="0" fontId="42" fillId="0" borderId="10" xfId="48" applyFont="1" applyFill="1" applyBorder="1" applyAlignment="1">
      <alignment vertical="center"/>
    </xf>
    <xf numFmtId="0" fontId="42" fillId="0" borderId="10" xfId="48" applyFont="1" applyFill="1" applyBorder="1" applyAlignment="1">
      <alignment horizontal="left" vertical="center" wrapText="1"/>
    </xf>
    <xf numFmtId="2" fontId="44" fillId="0" borderId="10" xfId="48" applyNumberFormat="1" applyFont="1" applyFill="1" applyBorder="1" applyAlignment="1">
      <alignment horizontal="center" vertical="center"/>
    </xf>
    <xf numFmtId="0" fontId="44" fillId="0" borderId="10" xfId="48" applyNumberFormat="1" applyFont="1" applyFill="1" applyBorder="1" applyAlignment="1">
      <alignment horizontal="center" vertical="center"/>
    </xf>
    <xf numFmtId="0" fontId="47" fillId="0" borderId="0" xfId="48" applyFont="1" applyAlignment="1">
      <alignment wrapText="1"/>
    </xf>
    <xf numFmtId="0" fontId="47" fillId="0" borderId="0" xfId="48" applyFont="1" applyAlignment="1">
      <alignment horizontal="center"/>
    </xf>
    <xf numFmtId="0" fontId="44" fillId="0" borderId="0" xfId="48" applyFont="1"/>
    <xf numFmtId="0" fontId="44" fillId="0" borderId="0" xfId="48" applyFont="1" applyAlignment="1">
      <alignment wrapText="1"/>
    </xf>
    <xf numFmtId="0" fontId="45" fillId="0" borderId="0" xfId="48" applyFont="1" applyFill="1" applyBorder="1" applyAlignment="1">
      <alignment horizontal="left"/>
    </xf>
    <xf numFmtId="0" fontId="45" fillId="0" borderId="0" xfId="48" applyFont="1" applyFill="1" applyBorder="1" applyAlignment="1">
      <alignment horizontal="left" wrapText="1"/>
    </xf>
    <xf numFmtId="0" fontId="45" fillId="0" borderId="0" xfId="48" applyFont="1" applyFill="1" applyBorder="1" applyAlignment="1">
      <alignment horizontal="center"/>
    </xf>
    <xf numFmtId="0" fontId="45" fillId="0" borderId="0" xfId="48" applyFont="1" applyBorder="1" applyAlignment="1">
      <alignment horizontal="center"/>
    </xf>
    <xf numFmtId="0" fontId="45" fillId="0" borderId="0" xfId="48" applyFont="1" applyBorder="1" applyAlignment="1">
      <alignment horizontal="left"/>
    </xf>
    <xf numFmtId="0" fontId="45" fillId="0" borderId="0" xfId="48" applyFont="1" applyBorder="1" applyAlignment="1">
      <alignment horizontal="left" wrapText="1"/>
    </xf>
    <xf numFmtId="0" fontId="45" fillId="0" borderId="0" xfId="48" applyFont="1"/>
    <xf numFmtId="0" fontId="48" fillId="33" borderId="0" xfId="48" applyFont="1" applyFill="1" applyAlignment="1">
      <alignment vertical="center"/>
    </xf>
    <xf numFmtId="0" fontId="48" fillId="33" borderId="0" xfId="48" applyFont="1" applyFill="1" applyAlignment="1">
      <alignment horizontal="left" vertical="center" wrapText="1"/>
    </xf>
    <xf numFmtId="0" fontId="48" fillId="33" borderId="0" xfId="48" applyFont="1" applyFill="1" applyAlignment="1">
      <alignment horizontal="left" vertical="center"/>
    </xf>
    <xf numFmtId="0" fontId="48" fillId="33" borderId="0" xfId="48" applyFont="1" applyFill="1"/>
    <xf numFmtId="0" fontId="48" fillId="33" borderId="0" xfId="48" applyFont="1" applyFill="1" applyBorder="1" applyAlignment="1">
      <alignment horizontal="center" vertical="center"/>
    </xf>
    <xf numFmtId="0" fontId="42" fillId="0" borderId="10" xfId="48" applyFont="1" applyFill="1" applyBorder="1" applyAlignment="1">
      <alignment horizontal="left" vertical="center"/>
    </xf>
    <xf numFmtId="168" fontId="42" fillId="0" borderId="10" xfId="48" applyNumberFormat="1" applyFont="1" applyFill="1" applyBorder="1" applyAlignment="1">
      <alignment vertical="center"/>
    </xf>
    <xf numFmtId="0" fontId="42" fillId="0" borderId="10" xfId="48" applyFont="1" applyFill="1" applyBorder="1" applyAlignment="1">
      <alignment wrapText="1"/>
    </xf>
    <xf numFmtId="0" fontId="42" fillId="0" borderId="0" xfId="48" applyFont="1" applyFill="1" applyBorder="1" applyAlignment="1">
      <alignment horizontal="left" vertical="center"/>
    </xf>
    <xf numFmtId="0" fontId="42" fillId="0" borderId="0" xfId="48" applyFont="1" applyFill="1" applyBorder="1" applyAlignment="1">
      <alignment horizontal="left" vertical="center" wrapText="1"/>
    </xf>
    <xf numFmtId="1" fontId="44" fillId="0" borderId="0" xfId="48" applyNumberFormat="1" applyFont="1" applyFill="1" applyBorder="1" applyAlignment="1">
      <alignment horizontal="center" vertical="center"/>
    </xf>
    <xf numFmtId="4" fontId="44" fillId="28" borderId="0" xfId="48" applyNumberFormat="1" applyFont="1" applyFill="1" applyBorder="1" applyAlignment="1">
      <alignment horizontal="center" vertical="center"/>
    </xf>
    <xf numFmtId="1" fontId="44" fillId="28" borderId="0" xfId="48" applyNumberFormat="1" applyFont="1" applyFill="1" applyBorder="1" applyAlignment="1">
      <alignment horizontal="center" vertical="center"/>
    </xf>
    <xf numFmtId="2" fontId="44" fillId="28" borderId="0" xfId="0" applyNumberFormat="1" applyFont="1" applyFill="1" applyBorder="1" applyAlignment="1">
      <alignment horizontal="center" vertical="center"/>
    </xf>
    <xf numFmtId="0" fontId="42" fillId="28" borderId="10" xfId="48" applyFont="1" applyFill="1" applyBorder="1" applyAlignment="1">
      <alignment horizontal="left" vertical="center"/>
    </xf>
    <xf numFmtId="0" fontId="42" fillId="28" borderId="0" xfId="48" applyFont="1" applyFill="1" applyBorder="1" applyAlignment="1">
      <alignment horizontal="left" vertical="center"/>
    </xf>
    <xf numFmtId="0" fontId="48" fillId="28" borderId="0" xfId="48" applyFont="1" applyFill="1" applyAlignment="1">
      <alignment vertical="center"/>
    </xf>
    <xf numFmtId="0" fontId="48" fillId="28" borderId="0" xfId="48" applyFont="1" applyFill="1" applyAlignment="1">
      <alignment horizontal="left" vertical="center" wrapText="1"/>
    </xf>
    <xf numFmtId="0" fontId="48" fillId="28" borderId="0" xfId="48" applyFont="1" applyFill="1" applyAlignment="1">
      <alignment horizontal="left" vertical="center"/>
    </xf>
    <xf numFmtId="0" fontId="48" fillId="28" borderId="0" xfId="48" applyFont="1" applyFill="1"/>
    <xf numFmtId="0" fontId="48" fillId="28" borderId="0" xfId="48" applyFont="1" applyFill="1" applyBorder="1" applyAlignment="1">
      <alignment horizontal="center" vertical="center"/>
    </xf>
    <xf numFmtId="1" fontId="48" fillId="33" borderId="0" xfId="48" applyNumberFormat="1" applyFont="1" applyFill="1" applyBorder="1" applyAlignment="1">
      <alignment horizontal="center" vertical="center"/>
    </xf>
    <xf numFmtId="168" fontId="42" fillId="28" borderId="10" xfId="48" applyNumberFormat="1" applyFont="1" applyFill="1" applyBorder="1" applyAlignment="1">
      <alignment vertical="center"/>
    </xf>
    <xf numFmtId="0" fontId="42" fillId="28" borderId="10" xfId="48" applyFont="1" applyFill="1" applyBorder="1" applyAlignment="1">
      <alignment wrapText="1"/>
    </xf>
    <xf numFmtId="1" fontId="44" fillId="0" borderId="14" xfId="48" applyNumberFormat="1" applyFont="1" applyFill="1" applyBorder="1" applyAlignment="1">
      <alignment horizontal="center" vertical="center"/>
    </xf>
    <xf numFmtId="2" fontId="44" fillId="0" borderId="14" xfId="0" applyNumberFormat="1" applyFont="1" applyFill="1" applyBorder="1" applyAlignment="1">
      <alignment horizontal="center" vertical="center"/>
    </xf>
    <xf numFmtId="1" fontId="44" fillId="28" borderId="14" xfId="48" applyNumberFormat="1" applyFont="1" applyFill="1" applyBorder="1" applyAlignment="1">
      <alignment horizontal="center" vertical="center"/>
    </xf>
    <xf numFmtId="2" fontId="44" fillId="28" borderId="14" xfId="0" applyNumberFormat="1" applyFont="1" applyFill="1" applyBorder="1" applyAlignment="1">
      <alignment horizontal="center" vertical="center"/>
    </xf>
    <xf numFmtId="0" fontId="45" fillId="28" borderId="10" xfId="48" applyFont="1" applyFill="1" applyBorder="1" applyAlignment="1">
      <alignment horizontal="left" wrapText="1"/>
    </xf>
    <xf numFmtId="0" fontId="45" fillId="28" borderId="10" xfId="48" applyFont="1" applyFill="1" applyBorder="1" applyAlignment="1">
      <alignment horizontal="center" vertical="center"/>
    </xf>
    <xf numFmtId="1" fontId="45" fillId="28" borderId="10" xfId="48" applyNumberFormat="1" applyFont="1" applyFill="1" applyBorder="1" applyAlignment="1">
      <alignment horizontal="center" vertical="center"/>
    </xf>
    <xf numFmtId="0" fontId="45" fillId="0" borderId="10" xfId="48" applyFont="1" applyFill="1" applyBorder="1" applyAlignment="1">
      <alignment horizontal="center" vertical="center"/>
    </xf>
    <xf numFmtId="0" fontId="44" fillId="28" borderId="10" xfId="48" applyFont="1" applyFill="1" applyBorder="1" applyAlignment="1">
      <alignment horizontal="left" wrapText="1"/>
    </xf>
    <xf numFmtId="0" fontId="47" fillId="0" borderId="0" xfId="48" applyFont="1" applyFill="1" applyBorder="1" applyAlignment="1">
      <alignment horizontal="left" wrapText="1"/>
    </xf>
    <xf numFmtId="0" fontId="47" fillId="0" borderId="0" xfId="48" applyFont="1" applyFill="1" applyBorder="1" applyAlignment="1">
      <alignment horizontal="center" vertical="center"/>
    </xf>
    <xf numFmtId="1" fontId="47" fillId="0" borderId="0" xfId="48" applyNumberFormat="1" applyFont="1" applyFill="1" applyBorder="1" applyAlignment="1">
      <alignment horizontal="center" vertical="center"/>
    </xf>
    <xf numFmtId="0" fontId="45" fillId="28" borderId="0" xfId="48" applyFont="1" applyFill="1" applyBorder="1" applyAlignment="1">
      <alignment horizontal="left" wrapText="1"/>
    </xf>
    <xf numFmtId="168" fontId="42" fillId="28" borderId="0" xfId="48" applyNumberFormat="1" applyFont="1" applyFill="1" applyBorder="1" applyAlignment="1">
      <alignment vertical="center"/>
    </xf>
    <xf numFmtId="0" fontId="42" fillId="28" borderId="0" xfId="48" applyFont="1" applyFill="1" applyBorder="1" applyAlignment="1">
      <alignment wrapText="1"/>
    </xf>
    <xf numFmtId="0" fontId="49" fillId="34" borderId="0" xfId="48" applyFont="1" applyFill="1" applyBorder="1" applyAlignment="1">
      <alignment vertical="center"/>
    </xf>
    <xf numFmtId="0" fontId="49" fillId="34" borderId="0" xfId="48" applyFont="1" applyFill="1" applyBorder="1" applyAlignment="1"/>
    <xf numFmtId="0" fontId="47" fillId="28" borderId="0" xfId="48" applyFont="1" applyFill="1" applyBorder="1" applyAlignment="1">
      <alignment horizontal="left" wrapText="1"/>
    </xf>
    <xf numFmtId="0" fontId="47" fillId="28" borderId="0" xfId="48" applyFont="1" applyFill="1" applyBorder="1" applyAlignment="1">
      <alignment horizontal="center" vertical="center"/>
    </xf>
    <xf numFmtId="1" fontId="47" fillId="28" borderId="0" xfId="48" applyNumberFormat="1" applyFont="1" applyFill="1" applyBorder="1" applyAlignment="1">
      <alignment horizontal="center" vertical="center"/>
    </xf>
    <xf numFmtId="0" fontId="44" fillId="28" borderId="10" xfId="48" applyFont="1" applyFill="1" applyBorder="1" applyAlignment="1">
      <alignment wrapText="1"/>
    </xf>
    <xf numFmtId="0" fontId="42" fillId="0" borderId="0" xfId="48" applyFont="1" applyAlignment="1">
      <alignment vertical="center"/>
    </xf>
    <xf numFmtId="0" fontId="47" fillId="0" borderId="0" xfId="48" applyFont="1" applyFill="1"/>
    <xf numFmtId="0" fontId="47" fillId="28" borderId="0" xfId="48" applyFont="1" applyFill="1"/>
    <xf numFmtId="0" fontId="43" fillId="0" borderId="0" xfId="48" applyFont="1" applyFill="1" applyAlignment="1">
      <alignment vertical="center"/>
    </xf>
    <xf numFmtId="0" fontId="46" fillId="0" borderId="0" xfId="48" applyFont="1" applyFill="1" applyAlignment="1">
      <alignment horizontal="center" vertical="center"/>
    </xf>
    <xf numFmtId="0" fontId="46" fillId="0" borderId="0" xfId="48" applyFont="1" applyFill="1" applyAlignment="1">
      <alignment vertical="center"/>
    </xf>
    <xf numFmtId="0" fontId="46" fillId="0" borderId="0" xfId="48" applyFont="1" applyFill="1" applyBorder="1" applyAlignment="1"/>
    <xf numFmtId="0" fontId="50" fillId="28" borderId="0" xfId="48" applyFont="1" applyFill="1" applyBorder="1" applyAlignment="1"/>
    <xf numFmtId="0" fontId="46" fillId="28" borderId="0" xfId="48" applyFont="1" applyFill="1" applyBorder="1" applyAlignment="1"/>
    <xf numFmtId="0" fontId="43" fillId="0" borderId="0" xfId="48" applyFont="1" applyFill="1" applyBorder="1" applyAlignment="1">
      <alignment horizontal="left" vertical="center"/>
    </xf>
    <xf numFmtId="0" fontId="46" fillId="0" borderId="0" xfId="48" applyFont="1" applyFill="1" applyBorder="1" applyAlignment="1">
      <alignment horizontal="left" vertical="center"/>
    </xf>
    <xf numFmtId="0" fontId="46" fillId="0" borderId="0" xfId="48" applyFont="1" applyFill="1" applyBorder="1" applyAlignment="1">
      <alignment horizontal="center" vertical="center"/>
    </xf>
    <xf numFmtId="0" fontId="43" fillId="0" borderId="0" xfId="48" applyFont="1" applyAlignment="1">
      <alignment vertical="center"/>
    </xf>
    <xf numFmtId="0" fontId="46" fillId="0" borderId="0" xfId="48" applyFont="1"/>
    <xf numFmtId="0" fontId="46" fillId="0" borderId="27" xfId="48" applyFont="1" applyFill="1" applyBorder="1" applyAlignment="1">
      <alignment horizontal="center" vertical="center"/>
    </xf>
    <xf numFmtId="0" fontId="46" fillId="0" borderId="0" xfId="48" applyFont="1" applyFill="1" applyBorder="1" applyAlignment="1">
      <alignment horizontal="center"/>
    </xf>
    <xf numFmtId="0" fontId="42" fillId="0" borderId="0" xfId="48" applyFont="1" applyBorder="1" applyAlignment="1">
      <alignment horizontal="left" vertical="center"/>
    </xf>
    <xf numFmtId="0" fontId="45" fillId="28" borderId="0" xfId="48" applyFont="1" applyFill="1" applyBorder="1" applyAlignment="1">
      <alignment horizontal="center"/>
    </xf>
    <xf numFmtId="0" fontId="44" fillId="28" borderId="0" xfId="48" applyFont="1" applyFill="1" applyBorder="1" applyAlignment="1">
      <alignment wrapText="1"/>
    </xf>
    <xf numFmtId="9" fontId="44" fillId="28" borderId="0" xfId="48" applyNumberFormat="1" applyFont="1" applyFill="1" applyBorder="1" applyAlignment="1">
      <alignment horizontal="center" vertical="center"/>
    </xf>
    <xf numFmtId="0" fontId="51" fillId="0" borderId="0" xfId="48" applyFont="1" applyBorder="1" applyAlignment="1">
      <alignment vertical="top"/>
    </xf>
    <xf numFmtId="0" fontId="42" fillId="24" borderId="11" xfId="48" applyFont="1" applyFill="1" applyBorder="1" applyAlignment="1">
      <alignment horizontal="center" vertical="top"/>
    </xf>
    <xf numFmtId="0" fontId="42" fillId="0" borderId="10" xfId="48" applyFont="1" applyFill="1" applyBorder="1" applyAlignment="1">
      <alignment horizontal="center" vertical="center"/>
    </xf>
    <xf numFmtId="0" fontId="45" fillId="0" borderId="0" xfId="48" applyFont="1" applyFill="1"/>
    <xf numFmtId="0" fontId="45" fillId="0" borderId="0" xfId="48" applyFont="1" applyAlignment="1">
      <alignment wrapText="1"/>
    </xf>
    <xf numFmtId="0" fontId="47" fillId="0" borderId="0" xfId="48" applyFont="1" applyBorder="1" applyAlignment="1">
      <alignment horizontal="left"/>
    </xf>
    <xf numFmtId="0" fontId="47" fillId="0" borderId="0" xfId="48" applyFont="1" applyBorder="1" applyAlignment="1">
      <alignment horizontal="left" wrapText="1"/>
    </xf>
    <xf numFmtId="0" fontId="47" fillId="0" borderId="0" xfId="48" applyFont="1" applyBorder="1" applyAlignment="1"/>
    <xf numFmtId="0" fontId="51" fillId="27" borderId="0" xfId="48" applyFont="1" applyFill="1" applyAlignment="1">
      <alignment horizontal="left" vertical="center" wrapText="1"/>
    </xf>
    <xf numFmtId="0" fontId="47" fillId="27" borderId="0" xfId="0" applyFont="1" applyFill="1" applyBorder="1" applyAlignment="1">
      <alignment horizontal="center" vertical="center"/>
    </xf>
    <xf numFmtId="0" fontId="47" fillId="25" borderId="0" xfId="48" applyFont="1" applyFill="1" applyBorder="1" applyAlignment="1">
      <alignment horizontal="left" vertical="center"/>
    </xf>
    <xf numFmtId="0" fontId="53" fillId="25" borderId="0" xfId="48" applyFont="1" applyFill="1" applyBorder="1" applyAlignment="1">
      <alignment horizontal="left" vertical="center" wrapText="1"/>
    </xf>
    <xf numFmtId="0" fontId="53" fillId="0" borderId="0" xfId="48" applyFont="1" applyFill="1" applyBorder="1" applyAlignment="1">
      <alignment horizontal="center" vertical="center"/>
    </xf>
    <xf numFmtId="1" fontId="53" fillId="0" borderId="0" xfId="48" applyNumberFormat="1" applyFont="1" applyFill="1" applyBorder="1" applyAlignment="1">
      <alignment horizontal="center" vertical="center"/>
    </xf>
    <xf numFmtId="2" fontId="53" fillId="0" borderId="0" xfId="48" applyNumberFormat="1" applyFont="1" applyFill="1" applyBorder="1" applyAlignment="1">
      <alignment horizontal="center" vertical="center"/>
    </xf>
    <xf numFmtId="2" fontId="47" fillId="0" borderId="0" xfId="48" applyNumberFormat="1" applyFont="1"/>
    <xf numFmtId="2" fontId="47" fillId="0" borderId="0" xfId="48" applyNumberFormat="1" applyFont="1" applyBorder="1" applyAlignment="1"/>
    <xf numFmtId="0" fontId="45" fillId="28" borderId="0" xfId="48" applyFont="1" applyFill="1" applyBorder="1"/>
    <xf numFmtId="0" fontId="45" fillId="0" borderId="0" xfId="48" applyFont="1" applyFill="1" applyBorder="1"/>
    <xf numFmtId="0" fontId="45" fillId="0" borderId="0" xfId="48" applyFont="1" applyBorder="1" applyAlignment="1">
      <alignment wrapText="1"/>
    </xf>
    <xf numFmtId="0" fontId="45" fillId="0" borderId="0" xfId="48" applyFont="1" applyBorder="1"/>
    <xf numFmtId="0" fontId="42" fillId="28" borderId="10" xfId="48" applyFont="1" applyFill="1" applyBorder="1" applyAlignment="1">
      <alignment horizontal="center" vertical="center"/>
    </xf>
    <xf numFmtId="2" fontId="44" fillId="25" borderId="10" xfId="48" applyNumberFormat="1" applyFont="1" applyFill="1" applyBorder="1" applyAlignment="1">
      <alignment horizontal="center" vertical="center"/>
    </xf>
    <xf numFmtId="2" fontId="44" fillId="28" borderId="10" xfId="45" applyNumberFormat="1" applyFont="1" applyFill="1" applyBorder="1" applyAlignment="1">
      <alignment horizontal="center" vertical="center"/>
    </xf>
    <xf numFmtId="0" fontId="46" fillId="0" borderId="0" xfId="45" applyFont="1" applyBorder="1" applyAlignment="1">
      <alignment horizontal="left"/>
    </xf>
    <xf numFmtId="0" fontId="46" fillId="0" borderId="0" xfId="45" applyFont="1" applyBorder="1"/>
    <xf numFmtId="2" fontId="46" fillId="0" borderId="0" xfId="45" applyNumberFormat="1" applyFont="1" applyBorder="1" applyAlignment="1" applyProtection="1">
      <alignment horizontal="center"/>
      <protection locked="0"/>
    </xf>
    <xf numFmtId="0" fontId="44" fillId="26" borderId="0" xfId="45" applyFont="1" applyFill="1" applyBorder="1" applyAlignment="1">
      <alignment horizontal="center" vertical="center"/>
    </xf>
    <xf numFmtId="0" fontId="44" fillId="26" borderId="0" xfId="45" applyFont="1" applyFill="1" applyBorder="1" applyAlignment="1">
      <alignment vertical="center"/>
    </xf>
    <xf numFmtId="0" fontId="46" fillId="0" borderId="0" xfId="45" applyFont="1" applyBorder="1" applyAlignment="1">
      <alignment horizontal="center"/>
    </xf>
    <xf numFmtId="0" fontId="46" fillId="0" borderId="0" xfId="45" applyFont="1" applyAlignment="1">
      <alignment horizontal="center"/>
    </xf>
    <xf numFmtId="0" fontId="42" fillId="27" borderId="0" xfId="45" applyFont="1" applyFill="1" applyAlignment="1">
      <alignment vertical="center"/>
    </xf>
    <xf numFmtId="0" fontId="42" fillId="27" borderId="0" xfId="45" applyFont="1" applyFill="1" applyAlignment="1">
      <alignment horizontal="left" vertical="center" wrapText="1"/>
    </xf>
    <xf numFmtId="0" fontId="42" fillId="27" borderId="0" xfId="45" applyFont="1" applyFill="1" applyAlignment="1">
      <alignment horizontal="left" vertical="center"/>
    </xf>
    <xf numFmtId="0" fontId="42" fillId="27" borderId="0" xfId="45" applyFont="1" applyFill="1"/>
    <xf numFmtId="0" fontId="42" fillId="27" borderId="0" xfId="45" applyFont="1" applyFill="1" applyBorder="1" applyAlignment="1">
      <alignment horizontal="center" vertical="center"/>
    </xf>
    <xf numFmtId="0" fontId="5" fillId="0" borderId="0" xfId="45" applyFont="1" applyBorder="1" applyAlignment="1">
      <alignment horizontal="left"/>
    </xf>
    <xf numFmtId="0" fontId="5" fillId="0" borderId="0" xfId="45" applyFont="1" applyBorder="1"/>
    <xf numFmtId="2" fontId="5" fillId="0" borderId="0" xfId="45" applyNumberFormat="1" applyFont="1" applyBorder="1" applyAlignment="1" applyProtection="1">
      <alignment horizontal="center"/>
      <protection locked="0"/>
    </xf>
    <xf numFmtId="0" fontId="42" fillId="0" borderId="0" xfId="48" applyFont="1" applyFill="1" applyBorder="1"/>
    <xf numFmtId="0" fontId="44" fillId="0" borderId="0" xfId="48" applyFont="1" applyFill="1" applyBorder="1" applyAlignment="1">
      <alignment wrapText="1"/>
    </xf>
    <xf numFmtId="1" fontId="45" fillId="0" borderId="0" xfId="48" applyNumberFormat="1" applyFont="1" applyBorder="1" applyAlignment="1">
      <alignment horizontal="center"/>
    </xf>
    <xf numFmtId="0" fontId="44" fillId="0" borderId="0" xfId="48" applyFont="1" applyBorder="1" applyAlignment="1">
      <alignment horizontal="left"/>
    </xf>
    <xf numFmtId="0" fontId="44" fillId="0" borderId="0" xfId="48" applyFont="1" applyBorder="1" applyAlignment="1">
      <alignment horizontal="left" wrapText="1"/>
    </xf>
    <xf numFmtId="0" fontId="44" fillId="0" borderId="0" xfId="48" applyFont="1" applyBorder="1" applyAlignment="1">
      <alignment horizontal="center"/>
    </xf>
    <xf numFmtId="0" fontId="44" fillId="0" borderId="0" xfId="48" applyFont="1" applyBorder="1"/>
    <xf numFmtId="170" fontId="44" fillId="0" borderId="10" xfId="48" applyNumberFormat="1" applyFont="1" applyFill="1" applyBorder="1" applyAlignment="1">
      <alignment horizontal="center" vertical="center"/>
    </xf>
    <xf numFmtId="170" fontId="45" fillId="0" borderId="0" xfId="48" applyNumberFormat="1" applyFont="1" applyBorder="1" applyAlignment="1">
      <alignment horizontal="center"/>
    </xf>
    <xf numFmtId="0" fontId="45" fillId="0" borderId="0" xfId="48" applyFont="1" applyBorder="1" applyAlignment="1">
      <alignment horizontal="center" wrapText="1"/>
    </xf>
    <xf numFmtId="170" fontId="47" fillId="27" borderId="0" xfId="48" applyNumberFormat="1" applyFont="1" applyFill="1" applyAlignment="1">
      <alignment horizontal="left" vertical="center"/>
    </xf>
    <xf numFmtId="0" fontId="42" fillId="0" borderId="0" xfId="48" applyFont="1" applyBorder="1" applyAlignment="1">
      <alignment horizontal="left"/>
    </xf>
    <xf numFmtId="1" fontId="45" fillId="0" borderId="0" xfId="48" applyNumberFormat="1" applyFont="1" applyFill="1" applyBorder="1" applyAlignment="1">
      <alignment horizontal="center"/>
    </xf>
    <xf numFmtId="1" fontId="47" fillId="27" borderId="0" xfId="48" applyNumberFormat="1" applyFont="1" applyFill="1" applyAlignment="1">
      <alignment horizontal="left" vertical="center"/>
    </xf>
    <xf numFmtId="1" fontId="47" fillId="27" borderId="0" xfId="48" applyNumberFormat="1" applyFont="1" applyFill="1" applyBorder="1" applyAlignment="1">
      <alignment horizontal="center" vertical="center"/>
    </xf>
    <xf numFmtId="0" fontId="45" fillId="0" borderId="10" xfId="48" applyFont="1" applyFill="1" applyBorder="1" applyAlignment="1">
      <alignment horizontal="center" vertical="center" wrapText="1"/>
    </xf>
    <xf numFmtId="0" fontId="42" fillId="0" borderId="0" xfId="48" applyFont="1" applyBorder="1" applyAlignment="1">
      <alignment horizontal="center"/>
    </xf>
    <xf numFmtId="0" fontId="42" fillId="0" borderId="0" xfId="48" applyFont="1"/>
    <xf numFmtId="1" fontId="45" fillId="0" borderId="0" xfId="48" applyNumberFormat="1" applyFont="1" applyFill="1" applyBorder="1"/>
    <xf numFmtId="1" fontId="45" fillId="0" borderId="0" xfId="48" applyNumberFormat="1" applyFont="1" applyFill="1" applyBorder="1" applyAlignment="1">
      <alignment horizontal="left"/>
    </xf>
    <xf numFmtId="0" fontId="53" fillId="0" borderId="0" xfId="48" applyFont="1" applyFill="1" applyBorder="1" applyAlignment="1">
      <alignment horizontal="left" vertical="center" wrapText="1"/>
    </xf>
    <xf numFmtId="0" fontId="44" fillId="0" borderId="0" xfId="48" applyFont="1" applyFill="1" applyAlignment="1">
      <alignment vertical="center"/>
    </xf>
    <xf numFmtId="0" fontId="47" fillId="0" borderId="0" xfId="48" applyFont="1" applyFill="1" applyAlignment="1">
      <alignment horizontal="left" vertical="center" wrapText="1"/>
    </xf>
    <xf numFmtId="0" fontId="47" fillId="0" borderId="0" xfId="48" applyFont="1" applyFill="1" applyAlignment="1">
      <alignment horizontal="left" vertical="center"/>
    </xf>
    <xf numFmtId="1" fontId="47" fillId="0" borderId="0" xfId="48" applyNumberFormat="1" applyFont="1" applyFill="1" applyAlignment="1">
      <alignment horizontal="left" vertical="center"/>
    </xf>
    <xf numFmtId="0" fontId="42" fillId="0" borderId="0" xfId="48" applyFont="1" applyFill="1" applyBorder="1" applyAlignment="1">
      <alignment horizontal="center" wrapText="1"/>
    </xf>
    <xf numFmtId="0" fontId="42" fillId="0" borderId="0" xfId="48" applyFont="1" applyFill="1" applyBorder="1" applyAlignment="1">
      <alignment horizontal="center"/>
    </xf>
    <xf numFmtId="0" fontId="42" fillId="0" borderId="0" xfId="48" applyFont="1" applyFill="1"/>
    <xf numFmtId="0" fontId="42" fillId="0" borderId="0" xfId="48" applyFont="1" applyFill="1" applyBorder="1" applyAlignment="1">
      <alignment horizontal="left"/>
    </xf>
    <xf numFmtId="0" fontId="42" fillId="28" borderId="0" xfId="48" applyFont="1" applyFill="1"/>
    <xf numFmtId="0" fontId="42" fillId="28" borderId="0" xfId="48" applyFont="1" applyFill="1" applyBorder="1" applyAlignment="1">
      <alignment horizontal="center"/>
    </xf>
    <xf numFmtId="0" fontId="42" fillId="28" borderId="0" xfId="48" applyFont="1" applyFill="1" applyBorder="1"/>
    <xf numFmtId="0" fontId="42" fillId="28" borderId="0" xfId="48" applyFont="1" applyFill="1" applyBorder="1" applyAlignment="1">
      <alignment horizontal="center" wrapText="1"/>
    </xf>
    <xf numFmtId="0" fontId="42" fillId="28" borderId="0" xfId="48" applyFont="1" applyFill="1" applyBorder="1" applyAlignment="1">
      <alignment horizontal="left"/>
    </xf>
    <xf numFmtId="0" fontId="47" fillId="28" borderId="0" xfId="48" applyFont="1" applyFill="1" applyBorder="1"/>
    <xf numFmtId="0" fontId="47" fillId="28" borderId="0" xfId="48" applyFont="1" applyFill="1" applyBorder="1" applyAlignment="1">
      <alignment horizontal="center" wrapText="1"/>
    </xf>
    <xf numFmtId="0" fontId="47" fillId="28" borderId="0" xfId="48" applyFont="1" applyFill="1" applyBorder="1" applyAlignment="1">
      <alignment horizontal="center"/>
    </xf>
    <xf numFmtId="0" fontId="47" fillId="0" borderId="0" xfId="48" applyFont="1" applyBorder="1" applyAlignment="1">
      <alignment horizontal="center"/>
    </xf>
    <xf numFmtId="0" fontId="47" fillId="28" borderId="0" xfId="48" applyFont="1" applyFill="1" applyAlignment="1">
      <alignment horizontal="left" wrapText="1"/>
    </xf>
    <xf numFmtId="0" fontId="47" fillId="28" borderId="0" xfId="48" applyFont="1" applyFill="1" applyAlignment="1">
      <alignment horizontal="center"/>
    </xf>
    <xf numFmtId="0" fontId="45" fillId="28" borderId="0" xfId="48" applyFont="1" applyFill="1" applyBorder="1" applyAlignment="1">
      <alignment horizontal="left"/>
    </xf>
    <xf numFmtId="0" fontId="47" fillId="0" borderId="0" xfId="48" applyFont="1" applyFill="1" applyAlignment="1">
      <alignment wrapText="1"/>
    </xf>
    <xf numFmtId="0" fontId="47" fillId="0" borderId="0" xfId="48" applyFont="1" applyFill="1" applyAlignment="1">
      <alignment horizontal="center"/>
    </xf>
    <xf numFmtId="0" fontId="42" fillId="0" borderId="0" xfId="48" applyFont="1" applyFill="1" applyAlignment="1">
      <alignment horizontal="left"/>
    </xf>
    <xf numFmtId="0" fontId="42" fillId="0" borderId="0" xfId="48" applyFont="1" applyAlignment="1">
      <alignment vertical="top"/>
    </xf>
    <xf numFmtId="0" fontId="45" fillId="28" borderId="0" xfId="48" applyFont="1" applyFill="1"/>
    <xf numFmtId="0" fontId="42" fillId="0" borderId="0" xfId="48" applyFont="1" applyBorder="1"/>
    <xf numFmtId="0" fontId="42" fillId="0" borderId="0" xfId="48" applyFont="1" applyBorder="1" applyAlignment="1">
      <alignment horizontal="center" wrapText="1"/>
    </xf>
    <xf numFmtId="0" fontId="47" fillId="0" borderId="0" xfId="48" applyFont="1" applyAlignment="1">
      <alignment horizontal="left" wrapText="1"/>
    </xf>
    <xf numFmtId="0" fontId="47" fillId="0" borderId="0" xfId="48" applyFont="1" applyBorder="1"/>
    <xf numFmtId="2" fontId="47" fillId="0" borderId="0" xfId="48" applyNumberFormat="1" applyFont="1" applyFill="1" applyBorder="1" applyAlignment="1" applyProtection="1">
      <alignment horizontal="center"/>
      <protection locked="0"/>
    </xf>
    <xf numFmtId="4" fontId="44" fillId="28" borderId="10" xfId="0" applyNumberFormat="1" applyFont="1" applyFill="1" applyBorder="1" applyAlignment="1">
      <alignment horizontal="center" vertical="center"/>
    </xf>
    <xf numFmtId="0" fontId="42" fillId="24" borderId="14" xfId="45" applyFont="1" applyFill="1" applyBorder="1" applyAlignment="1">
      <alignment horizontal="center" vertical="top"/>
    </xf>
    <xf numFmtId="0" fontId="42" fillId="24" borderId="13" xfId="45" applyFont="1" applyFill="1" applyBorder="1" applyAlignment="1">
      <alignment horizontal="center" vertical="top" wrapText="1"/>
    </xf>
    <xf numFmtId="0" fontId="42" fillId="24" borderId="16" xfId="45" applyFont="1" applyFill="1" applyBorder="1" applyAlignment="1">
      <alignment horizontal="center" vertical="top"/>
    </xf>
    <xf numFmtId="0" fontId="42" fillId="24" borderId="12" xfId="45" applyFont="1" applyFill="1" applyBorder="1" applyAlignment="1">
      <alignment horizontal="center" vertical="top" wrapText="1"/>
    </xf>
    <xf numFmtId="0" fontId="42" fillId="24" borderId="10" xfId="45" applyFont="1" applyFill="1" applyBorder="1" applyAlignment="1">
      <alignment horizontal="center" vertical="top"/>
    </xf>
    <xf numFmtId="0" fontId="42" fillId="24" borderId="10" xfId="45" applyFont="1" applyFill="1" applyBorder="1" applyAlignment="1">
      <alignment horizontal="center" vertical="top" wrapText="1"/>
    </xf>
    <xf numFmtId="0" fontId="45" fillId="0" borderId="0" xfId="48" applyFont="1" applyBorder="1" applyProtection="1">
      <protection locked="0"/>
    </xf>
    <xf numFmtId="0" fontId="44" fillId="26" borderId="0" xfId="48" applyFont="1" applyFill="1" applyBorder="1" applyAlignment="1">
      <alignment horizontal="left" vertical="center"/>
    </xf>
    <xf numFmtId="0" fontId="44" fillId="0" borderId="10" xfId="48" applyFont="1" applyFill="1" applyBorder="1" applyAlignment="1">
      <alignment horizontal="left" vertical="center"/>
    </xf>
    <xf numFmtId="2" fontId="44" fillId="0" borderId="10" xfId="45" applyNumberFormat="1" applyFont="1" applyFill="1" applyBorder="1" applyAlignment="1">
      <alignment horizontal="center" vertical="center"/>
    </xf>
    <xf numFmtId="0" fontId="42" fillId="28" borderId="10" xfId="48" applyFont="1" applyFill="1" applyBorder="1" applyAlignment="1">
      <alignment horizontal="center" vertical="center" wrapText="1"/>
    </xf>
    <xf numFmtId="0" fontId="42" fillId="28" borderId="0" xfId="48" applyFont="1" applyFill="1" applyBorder="1" applyAlignment="1">
      <alignment horizontal="center" vertical="center" wrapText="1"/>
    </xf>
    <xf numFmtId="2" fontId="44" fillId="0" borderId="0" xfId="48" applyNumberFormat="1" applyFont="1" applyFill="1" applyBorder="1" applyAlignment="1">
      <alignment horizontal="center" vertical="center"/>
    </xf>
    <xf numFmtId="2" fontId="44" fillId="25" borderId="0" xfId="48" applyNumberFormat="1" applyFont="1" applyFill="1" applyBorder="1" applyAlignment="1">
      <alignment horizontal="center" vertical="center"/>
    </xf>
    <xf numFmtId="0" fontId="51" fillId="27" borderId="0" xfId="48" applyFont="1" applyFill="1" applyBorder="1" applyAlignment="1">
      <alignment horizontal="center" vertical="center"/>
    </xf>
    <xf numFmtId="4" fontId="47" fillId="27" borderId="0" xfId="48" applyNumberFormat="1" applyFont="1" applyFill="1" applyBorder="1" applyAlignment="1">
      <alignment horizontal="center" vertical="center"/>
    </xf>
    <xf numFmtId="0" fontId="44" fillId="27" borderId="15" xfId="48" applyFont="1" applyFill="1" applyBorder="1" applyAlignment="1">
      <alignment vertical="center"/>
    </xf>
    <xf numFmtId="3" fontId="47" fillId="27" borderId="0" xfId="48" applyNumberFormat="1" applyFont="1" applyFill="1" applyBorder="1" applyAlignment="1">
      <alignment horizontal="center" vertical="center"/>
    </xf>
    <xf numFmtId="1" fontId="48" fillId="27" borderId="0" xfId="48" applyNumberFormat="1" applyFont="1" applyFill="1" applyBorder="1" applyAlignment="1">
      <alignment horizontal="center" vertical="center"/>
    </xf>
    <xf numFmtId="0" fontId="42" fillId="24" borderId="14" xfId="0" applyFont="1" applyFill="1" applyBorder="1" applyAlignment="1">
      <alignment horizontal="center" vertical="top"/>
    </xf>
    <xf numFmtId="0" fontId="42" fillId="24" borderId="13" xfId="0" applyFont="1" applyFill="1" applyBorder="1" applyAlignment="1">
      <alignment horizontal="center" vertical="top" wrapText="1"/>
    </xf>
    <xf numFmtId="0" fontId="42" fillId="24" borderId="16" xfId="0" applyFont="1" applyFill="1" applyBorder="1" applyAlignment="1">
      <alignment horizontal="center" vertical="top"/>
    </xf>
    <xf numFmtId="0" fontId="42" fillId="24" borderId="12" xfId="0" applyFont="1" applyFill="1" applyBorder="1" applyAlignment="1">
      <alignment horizontal="center" vertical="top" wrapText="1"/>
    </xf>
    <xf numFmtId="0" fontId="42" fillId="24" borderId="10" xfId="0" applyFont="1" applyFill="1" applyBorder="1" applyAlignment="1">
      <alignment horizontal="center" vertical="top"/>
    </xf>
    <xf numFmtId="0" fontId="48" fillId="31" borderId="0" xfId="48" applyFont="1" applyFill="1" applyBorder="1" applyAlignment="1">
      <alignment vertical="center"/>
    </xf>
    <xf numFmtId="0" fontId="48" fillId="0" borderId="0" xfId="48" applyFont="1" applyFill="1" applyBorder="1" applyAlignment="1">
      <alignment horizontal="center" vertical="center" wrapText="1"/>
    </xf>
    <xf numFmtId="0" fontId="48" fillId="0" borderId="0" xfId="48" applyFont="1" applyFill="1" applyBorder="1" applyAlignment="1">
      <alignment horizontal="center" vertical="center"/>
    </xf>
    <xf numFmtId="0" fontId="48" fillId="0" borderId="0" xfId="48" applyFont="1"/>
    <xf numFmtId="0" fontId="42" fillId="0" borderId="10" xfId="48" applyFont="1" applyFill="1" applyBorder="1" applyAlignment="1">
      <alignment horizontal="center" vertical="center" wrapText="1"/>
    </xf>
    <xf numFmtId="3" fontId="44" fillId="28" borderId="0" xfId="48" applyNumberFormat="1" applyFont="1" applyFill="1" applyBorder="1" applyAlignment="1">
      <alignment horizontal="center" vertical="center"/>
    </xf>
    <xf numFmtId="0" fontId="47" fillId="0" borderId="0" xfId="48" applyFont="1" applyFill="1" applyBorder="1"/>
    <xf numFmtId="0" fontId="42" fillId="28" borderId="0" xfId="48" applyFont="1" applyFill="1" applyBorder="1" applyAlignment="1">
      <alignment horizontal="center" vertical="center"/>
    </xf>
    <xf numFmtId="0" fontId="47" fillId="25" borderId="0" xfId="43" applyFont="1" applyFill="1" applyBorder="1" applyAlignment="1">
      <alignment vertical="center"/>
    </xf>
    <xf numFmtId="0" fontId="47" fillId="25" borderId="0" xfId="43" applyFont="1" applyFill="1" applyBorder="1" applyAlignment="1">
      <alignment horizontal="left" vertical="center" wrapText="1"/>
    </xf>
    <xf numFmtId="0" fontId="47" fillId="25" borderId="0" xfId="43" applyFont="1" applyFill="1" applyBorder="1" applyAlignment="1">
      <alignment horizontal="center" vertical="center"/>
    </xf>
    <xf numFmtId="0" fontId="42" fillId="35" borderId="29" xfId="0" applyFont="1" applyFill="1" applyBorder="1"/>
    <xf numFmtId="0" fontId="42" fillId="35" borderId="30" xfId="0" applyFont="1" applyFill="1" applyBorder="1" applyAlignment="1">
      <alignment wrapText="1"/>
    </xf>
    <xf numFmtId="3" fontId="47" fillId="0" borderId="0" xfId="48" applyNumberFormat="1" applyFont="1"/>
    <xf numFmtId="0" fontId="42" fillId="0" borderId="10" xfId="48" applyFont="1" applyBorder="1" applyAlignment="1">
      <alignment horizontal="center" vertical="center" wrapText="1"/>
    </xf>
    <xf numFmtId="0" fontId="47" fillId="29" borderId="0" xfId="48" applyFont="1" applyFill="1" applyBorder="1" applyAlignment="1">
      <alignment horizontal="center" vertical="center"/>
    </xf>
    <xf numFmtId="168" fontId="47" fillId="30" borderId="0" xfId="48" applyNumberFormat="1" applyFont="1" applyFill="1" applyBorder="1"/>
    <xf numFmtId="0" fontId="47" fillId="30" borderId="0" xfId="48" applyFont="1" applyFill="1" applyBorder="1" applyAlignment="1">
      <alignment wrapText="1"/>
    </xf>
    <xf numFmtId="0" fontId="47" fillId="30" borderId="0" xfId="48" applyFont="1" applyFill="1" applyBorder="1" applyAlignment="1">
      <alignment horizontal="center"/>
    </xf>
    <xf numFmtId="0" fontId="47" fillId="0" borderId="0" xfId="48" applyFont="1" applyBorder="1" applyAlignment="1">
      <alignment wrapText="1"/>
    </xf>
    <xf numFmtId="0" fontId="47" fillId="0" borderId="0" xfId="48" applyFont="1" applyFill="1" applyBorder="1" applyAlignment="1">
      <alignment horizontal="center"/>
    </xf>
    <xf numFmtId="0" fontId="44" fillId="31" borderId="0" xfId="48" applyFont="1" applyFill="1" applyBorder="1" applyAlignment="1">
      <alignment vertical="center"/>
    </xf>
    <xf numFmtId="0" fontId="44" fillId="31" borderId="0" xfId="48" applyFont="1" applyFill="1" applyBorder="1" applyAlignment="1">
      <alignment vertical="center" wrapText="1"/>
    </xf>
    <xf numFmtId="0" fontId="44" fillId="0" borderId="0" xfId="48" applyFont="1" applyFill="1" applyBorder="1" applyAlignment="1">
      <alignment vertical="center" wrapText="1"/>
    </xf>
    <xf numFmtId="0" fontId="55" fillId="0" borderId="0" xfId="48" applyFont="1" applyFill="1" applyAlignment="1">
      <alignment vertical="center"/>
    </xf>
    <xf numFmtId="0" fontId="44" fillId="26" borderId="0" xfId="48" applyFont="1" applyFill="1" applyBorder="1" applyAlignment="1">
      <alignment vertical="center"/>
    </xf>
    <xf numFmtId="0" fontId="55" fillId="0" borderId="0" xfId="48" applyFont="1" applyFill="1" applyAlignment="1">
      <alignment horizontal="left" vertical="center" indent="1"/>
    </xf>
    <xf numFmtId="0" fontId="47" fillId="0" borderId="0" xfId="48" applyFont="1" applyFill="1" applyBorder="1" applyAlignment="1">
      <alignment vertical="center"/>
    </xf>
    <xf numFmtId="0" fontId="47" fillId="0" borderId="0" xfId="48" applyFont="1" applyFill="1" applyBorder="1" applyAlignment="1">
      <alignment horizontal="left" vertical="center" wrapText="1"/>
    </xf>
    <xf numFmtId="0" fontId="51" fillId="24" borderId="10" xfId="48" applyFont="1" applyFill="1" applyBorder="1" applyAlignment="1">
      <alignment horizontal="left" vertical="center"/>
    </xf>
    <xf numFmtId="0" fontId="51" fillId="24" borderId="14" xfId="48" applyFont="1" applyFill="1" applyBorder="1" applyAlignment="1">
      <alignment horizontal="left" vertical="center" indent="1"/>
    </xf>
    <xf numFmtId="0" fontId="47" fillId="24" borderId="14" xfId="48" applyFont="1" applyFill="1" applyBorder="1" applyAlignment="1">
      <alignment vertical="center"/>
    </xf>
    <xf numFmtId="0" fontId="47" fillId="24" borderId="17" xfId="48" applyFont="1" applyFill="1" applyBorder="1" applyAlignment="1">
      <alignment vertical="center" wrapText="1"/>
    </xf>
    <xf numFmtId="0" fontId="47" fillId="24" borderId="10" xfId="48" applyFont="1" applyFill="1" applyBorder="1" applyAlignment="1">
      <alignment horizontal="center" vertical="center" wrapText="1"/>
    </xf>
    <xf numFmtId="0" fontId="47" fillId="0" borderId="0" xfId="48" applyFont="1" applyFill="1" applyBorder="1" applyAlignment="1">
      <alignment horizontal="center" vertical="center" wrapText="1"/>
    </xf>
    <xf numFmtId="0" fontId="47" fillId="0" borderId="17" xfId="48" applyFont="1" applyFill="1" applyBorder="1" applyAlignment="1">
      <alignment horizontal="center" vertical="center"/>
    </xf>
    <xf numFmtId="0" fontId="47" fillId="0" borderId="18" xfId="48" applyFont="1" applyFill="1" applyBorder="1" applyAlignment="1">
      <alignment horizontal="left" vertical="center" wrapText="1" indent="1"/>
    </xf>
    <xf numFmtId="0" fontId="47" fillId="0" borderId="19" xfId="48" applyFont="1" applyFill="1" applyBorder="1" applyAlignment="1">
      <alignment horizontal="center" vertical="center" wrapText="1"/>
    </xf>
    <xf numFmtId="0" fontId="56" fillId="0" borderId="0" xfId="48" applyFont="1" applyFill="1" applyAlignment="1">
      <alignment vertical="center"/>
    </xf>
    <xf numFmtId="0" fontId="47" fillId="0" borderId="10" xfId="48" applyFont="1" applyFill="1" applyBorder="1" applyAlignment="1">
      <alignment horizontal="center" vertical="center"/>
    </xf>
    <xf numFmtId="0" fontId="47" fillId="0" borderId="0" xfId="48" applyFont="1" applyFill="1" applyAlignment="1">
      <alignment vertical="center"/>
    </xf>
    <xf numFmtId="0" fontId="47" fillId="0" borderId="20" xfId="48" applyFont="1" applyFill="1" applyBorder="1" applyAlignment="1">
      <alignment horizontal="left" vertical="center" wrapText="1" indent="1"/>
    </xf>
    <xf numFmtId="0" fontId="47" fillId="0" borderId="21" xfId="48" applyFont="1" applyFill="1" applyBorder="1" applyAlignment="1">
      <alignment horizontal="center" vertical="center" wrapText="1"/>
    </xf>
    <xf numFmtId="0" fontId="47" fillId="0" borderId="0" xfId="48" applyFont="1" applyFill="1" applyBorder="1" applyAlignment="1">
      <alignment horizontal="left" vertical="center" wrapText="1" indent="1"/>
    </xf>
    <xf numFmtId="0" fontId="44" fillId="26" borderId="0" xfId="48" applyFont="1" applyFill="1" applyBorder="1" applyAlignment="1">
      <alignment vertical="center" wrapText="1"/>
    </xf>
    <xf numFmtId="0" fontId="47" fillId="0" borderId="0" xfId="48" applyFont="1" applyFill="1" applyBorder="1" applyAlignment="1">
      <alignment horizontal="left" vertical="center" indent="1"/>
    </xf>
    <xf numFmtId="0" fontId="47" fillId="24" borderId="17" xfId="48" applyFont="1" applyFill="1" applyBorder="1" applyAlignment="1">
      <alignment horizontal="left" vertical="center" indent="1"/>
    </xf>
    <xf numFmtId="0" fontId="47" fillId="0" borderId="22" xfId="48" applyFont="1" applyFill="1" applyBorder="1" applyAlignment="1">
      <alignment horizontal="left" vertical="center" indent="1"/>
    </xf>
    <xf numFmtId="0" fontId="47" fillId="0" borderId="23" xfId="48" applyFont="1" applyFill="1" applyBorder="1" applyAlignment="1">
      <alignment horizontal="center" vertical="center" wrapText="1"/>
    </xf>
    <xf numFmtId="0" fontId="47" fillId="0" borderId="0" xfId="48" applyFont="1" applyAlignment="1"/>
    <xf numFmtId="0" fontId="57" fillId="0" borderId="0" xfId="48" applyFont="1"/>
    <xf numFmtId="0" fontId="3" fillId="0" borderId="0" xfId="48" applyFont="1"/>
    <xf numFmtId="0" fontId="39" fillId="0" borderId="0" xfId="48" applyFont="1"/>
    <xf numFmtId="2" fontId="3" fillId="0" borderId="0" xfId="48" applyNumberFormat="1" applyFont="1"/>
    <xf numFmtId="0" fontId="47" fillId="0" borderId="24" xfId="48" applyFont="1" applyFill="1" applyBorder="1" applyAlignment="1">
      <alignment horizontal="left" vertical="center" indent="1"/>
    </xf>
    <xf numFmtId="0" fontId="47" fillId="0" borderId="25" xfId="48" applyFont="1" applyFill="1" applyBorder="1" applyAlignment="1">
      <alignment horizontal="center" vertical="center" wrapText="1"/>
    </xf>
    <xf numFmtId="0" fontId="45" fillId="0" borderId="0" xfId="48" applyFont="1" applyFill="1" applyBorder="1" applyAlignment="1">
      <alignment horizontal="center" vertical="center"/>
    </xf>
    <xf numFmtId="0" fontId="47" fillId="0" borderId="20" xfId="48" applyFont="1" applyFill="1" applyBorder="1" applyAlignment="1">
      <alignment horizontal="left" vertical="center" indent="1"/>
    </xf>
    <xf numFmtId="0" fontId="3" fillId="0" borderId="0" xfId="48" applyFont="1" applyAlignment="1">
      <alignment wrapText="1"/>
    </xf>
    <xf numFmtId="0" fontId="50" fillId="0" borderId="0" xfId="48" applyFont="1" applyFill="1" applyAlignment="1">
      <alignment vertical="center" wrapText="1"/>
    </xf>
    <xf numFmtId="0" fontId="50" fillId="0" borderId="0" xfId="48" applyFont="1" applyFill="1" applyAlignment="1">
      <alignment vertical="center"/>
    </xf>
    <xf numFmtId="0" fontId="42" fillId="27" borderId="0" xfId="48" applyFont="1" applyFill="1" applyAlignment="1">
      <alignment vertical="center"/>
    </xf>
    <xf numFmtId="0" fontId="42" fillId="27" borderId="0" xfId="48" applyFont="1" applyFill="1" applyAlignment="1">
      <alignment vertical="center" wrapText="1"/>
    </xf>
    <xf numFmtId="0" fontId="43" fillId="27" borderId="0" xfId="48" applyFont="1" applyFill="1" applyAlignment="1">
      <alignment vertical="center"/>
    </xf>
    <xf numFmtId="0" fontId="42" fillId="27" borderId="0" xfId="48" applyFont="1" applyFill="1" applyBorder="1" applyAlignment="1">
      <alignment horizontal="center" vertical="center"/>
    </xf>
    <xf numFmtId="0" fontId="58" fillId="27" borderId="0" xfId="48" applyFont="1" applyFill="1" applyAlignment="1">
      <alignment vertical="center"/>
    </xf>
    <xf numFmtId="0" fontId="43" fillId="27" borderId="0" xfId="48" applyFont="1" applyFill="1" applyAlignment="1">
      <alignment vertical="center" wrapText="1"/>
    </xf>
    <xf numFmtId="0" fontId="43" fillId="27" borderId="0" xfId="48" applyFont="1" applyFill="1" applyBorder="1" applyAlignment="1">
      <alignment horizontal="center" vertical="center"/>
    </xf>
    <xf numFmtId="0" fontId="43" fillId="0" borderId="0" xfId="48" applyFont="1" applyFill="1" applyBorder="1" applyAlignment="1">
      <alignment wrapText="1"/>
    </xf>
    <xf numFmtId="0" fontId="43" fillId="0" borderId="0" xfId="48" applyFont="1" applyFill="1" applyBorder="1" applyAlignment="1">
      <alignment horizontal="center"/>
    </xf>
    <xf numFmtId="0" fontId="59" fillId="0" borderId="13" xfId="48" applyFont="1" applyFill="1" applyBorder="1" applyAlignment="1">
      <alignment horizontal="left" vertical="center" wrapText="1"/>
    </xf>
    <xf numFmtId="0" fontId="59" fillId="28" borderId="0" xfId="48" applyFont="1" applyFill="1" applyBorder="1" applyAlignment="1">
      <alignment horizontal="left" vertical="center" wrapText="1"/>
    </xf>
    <xf numFmtId="0" fontId="59" fillId="0" borderId="0" xfId="48" applyFont="1" applyFill="1" applyBorder="1" applyAlignment="1">
      <alignment horizontal="left" vertical="center" wrapText="1"/>
    </xf>
    <xf numFmtId="0" fontId="59" fillId="28" borderId="0" xfId="48" applyFont="1" applyFill="1" applyBorder="1" applyAlignment="1">
      <alignment vertical="center" wrapText="1"/>
    </xf>
    <xf numFmtId="0" fontId="43" fillId="0" borderId="0" xfId="48" applyFont="1" applyFill="1" applyBorder="1"/>
    <xf numFmtId="0" fontId="43" fillId="0" borderId="0" xfId="48" applyFont="1" applyFill="1" applyBorder="1" applyAlignment="1">
      <alignment horizontal="center" vertical="center" wrapText="1"/>
    </xf>
    <xf numFmtId="3" fontId="47" fillId="0" borderId="0" xfId="48" applyNumberFormat="1" applyFont="1" applyFill="1"/>
    <xf numFmtId="0" fontId="43" fillId="27" borderId="0" xfId="48" applyFont="1" applyFill="1" applyAlignment="1">
      <alignment horizontal="center" vertical="center"/>
    </xf>
    <xf numFmtId="3" fontId="42" fillId="27" borderId="0" xfId="48" applyNumberFormat="1" applyFont="1" applyFill="1" applyBorder="1" applyAlignment="1">
      <alignment horizontal="center" vertical="center"/>
    </xf>
    <xf numFmtId="0" fontId="43" fillId="0" borderId="11" xfId="48" applyFont="1" applyFill="1" applyBorder="1" applyAlignment="1">
      <alignment vertical="center"/>
    </xf>
    <xf numFmtId="0" fontId="43" fillId="0" borderId="0" xfId="48" applyFont="1" applyFill="1" applyBorder="1" applyAlignment="1">
      <alignment vertical="center" wrapText="1"/>
    </xf>
    <xf numFmtId="0" fontId="43" fillId="0" borderId="0" xfId="48" applyFont="1" applyFill="1" applyBorder="1" applyAlignment="1">
      <alignment horizontal="center" vertical="center"/>
    </xf>
    <xf numFmtId="0" fontId="43" fillId="0" borderId="26" xfId="48" applyFont="1" applyFill="1" applyBorder="1" applyAlignment="1">
      <alignment horizontal="center" vertical="center"/>
    </xf>
    <xf numFmtId="2" fontId="44" fillId="0" borderId="17" xfId="48" applyNumberFormat="1" applyFont="1" applyFill="1" applyBorder="1" applyAlignment="1">
      <alignment horizontal="center" vertical="center"/>
    </xf>
    <xf numFmtId="0" fontId="42" fillId="0" borderId="13" xfId="48" applyFont="1" applyFill="1" applyBorder="1" applyAlignment="1">
      <alignment horizontal="left"/>
    </xf>
    <xf numFmtId="0" fontId="42" fillId="28" borderId="13" xfId="48" applyFont="1" applyFill="1" applyBorder="1" applyAlignment="1">
      <alignment horizontal="left" vertical="center" wrapText="1"/>
    </xf>
    <xf numFmtId="0" fontId="42" fillId="0" borderId="13" xfId="48" applyFont="1" applyFill="1" applyBorder="1" applyAlignment="1">
      <alignment horizontal="center" vertical="center"/>
    </xf>
    <xf numFmtId="0" fontId="44" fillId="0" borderId="13" xfId="48" applyFont="1" applyFill="1" applyBorder="1" applyAlignment="1">
      <alignment horizontal="center" vertical="center"/>
    </xf>
    <xf numFmtId="2" fontId="44" fillId="0" borderId="13" xfId="48" applyNumberFormat="1" applyFont="1" applyFill="1" applyBorder="1" applyAlignment="1">
      <alignment horizontal="center" vertical="center"/>
    </xf>
    <xf numFmtId="0" fontId="59" fillId="0" borderId="13" xfId="48" applyFont="1" applyFill="1" applyBorder="1" applyAlignment="1">
      <alignment horizontal="left" vertical="center"/>
    </xf>
    <xf numFmtId="0" fontId="42" fillId="26" borderId="0" xfId="48" applyFont="1" applyFill="1" applyBorder="1" applyAlignment="1">
      <alignment vertical="center"/>
    </xf>
    <xf numFmtId="0" fontId="60" fillId="0" borderId="0" xfId="48" applyFont="1" applyAlignment="1">
      <alignment wrapText="1"/>
    </xf>
    <xf numFmtId="0" fontId="60" fillId="0" borderId="0" xfId="48" applyFont="1"/>
    <xf numFmtId="0" fontId="42" fillId="27" borderId="0" xfId="48" applyFont="1" applyFill="1" applyAlignment="1">
      <alignment horizontal="center" vertical="center"/>
    </xf>
    <xf numFmtId="2" fontId="44" fillId="28" borderId="17" xfId="48" applyNumberFormat="1" applyFont="1" applyFill="1" applyBorder="1" applyAlignment="1">
      <alignment horizontal="center" vertical="center"/>
    </xf>
    <xf numFmtId="0" fontId="60" fillId="0" borderId="0" xfId="48" applyFont="1" applyAlignment="1"/>
    <xf numFmtId="0" fontId="60" fillId="0" borderId="0" xfId="48" applyFont="1" applyAlignment="1">
      <alignment horizontal="center"/>
    </xf>
    <xf numFmtId="0" fontId="43" fillId="0" borderId="0" xfId="48" applyFont="1" applyFill="1" applyBorder="1" applyAlignment="1">
      <alignment vertical="center"/>
    </xf>
    <xf numFmtId="0" fontId="43" fillId="0" borderId="0" xfId="48" applyFont="1" applyFill="1" applyAlignment="1">
      <alignment vertical="center" wrapText="1"/>
    </xf>
    <xf numFmtId="0" fontId="43" fillId="0" borderId="0" xfId="48" applyFont="1" applyFill="1" applyAlignment="1">
      <alignment horizontal="center" vertical="center"/>
    </xf>
    <xf numFmtId="0" fontId="60" fillId="0" borderId="0" xfId="48" applyFont="1" applyFill="1"/>
    <xf numFmtId="0" fontId="43" fillId="27" borderId="0" xfId="48" applyFont="1" applyFill="1" applyAlignment="1">
      <alignment horizontal="left" vertical="center"/>
    </xf>
    <xf numFmtId="0" fontId="60" fillId="27" borderId="0" xfId="48" applyFont="1" applyFill="1"/>
    <xf numFmtId="0" fontId="43" fillId="27" borderId="0" xfId="48" applyFont="1" applyFill="1" applyBorder="1" applyAlignment="1">
      <alignment horizontal="left" vertical="center"/>
    </xf>
    <xf numFmtId="0" fontId="27" fillId="0" borderId="0" xfId="48" applyFont="1"/>
    <xf numFmtId="0" fontId="42" fillId="0" borderId="31" xfId="48" applyFont="1" applyFill="1" applyBorder="1" applyAlignment="1">
      <alignment horizontal="left"/>
    </xf>
    <xf numFmtId="0" fontId="60" fillId="0" borderId="0" xfId="48" applyFont="1" applyFill="1" applyAlignment="1">
      <alignment wrapText="1"/>
    </xf>
    <xf numFmtId="0" fontId="42" fillId="27" borderId="0" xfId="48" applyFont="1" applyFill="1" applyAlignment="1">
      <alignment horizontal="left" vertical="center" wrapText="1"/>
    </xf>
    <xf numFmtId="0" fontId="43" fillId="25" borderId="0" xfId="48" applyFont="1" applyFill="1" applyBorder="1" applyAlignment="1">
      <alignment vertical="center"/>
    </xf>
    <xf numFmtId="2" fontId="60" fillId="0" borderId="0" xfId="48" applyNumberFormat="1" applyFont="1" applyFill="1" applyBorder="1" applyAlignment="1" applyProtection="1">
      <alignment horizontal="center"/>
      <protection locked="0"/>
    </xf>
    <xf numFmtId="0" fontId="42" fillId="0" borderId="0" xfId="48" applyFont="1" applyFill="1" applyAlignment="1"/>
    <xf numFmtId="0" fontId="47" fillId="0" borderId="0" xfId="48" applyFont="1" applyFill="1" applyBorder="1" applyAlignment="1">
      <alignment wrapText="1"/>
    </xf>
    <xf numFmtId="0" fontId="53" fillId="0" borderId="0" xfId="48" applyFont="1" applyFill="1" applyBorder="1" applyAlignment="1">
      <alignment horizontal="center"/>
    </xf>
    <xf numFmtId="168" fontId="42" fillId="30" borderId="0" xfId="48" applyNumberFormat="1" applyFont="1" applyFill="1" applyBorder="1"/>
    <xf numFmtId="0" fontId="44" fillId="27" borderId="0" xfId="48" applyFont="1" applyFill="1" applyAlignment="1">
      <alignment horizontal="left" vertical="center" wrapText="1"/>
    </xf>
    <xf numFmtId="0" fontId="44" fillId="27" borderId="0" xfId="48" applyFont="1" applyFill="1" applyAlignment="1">
      <alignment horizontal="left" vertical="center"/>
    </xf>
    <xf numFmtId="0" fontId="44" fillId="27" borderId="0" xfId="48" applyFont="1" applyFill="1"/>
    <xf numFmtId="0" fontId="44" fillId="27" borderId="0" xfId="48" applyFont="1" applyFill="1" applyBorder="1" applyAlignment="1">
      <alignment horizontal="center" vertical="center"/>
    </xf>
    <xf numFmtId="9" fontId="44" fillId="28" borderId="10" xfId="0" applyNumberFormat="1" applyFont="1" applyFill="1" applyBorder="1" applyAlignment="1">
      <alignment horizontal="center" vertical="center"/>
    </xf>
    <xf numFmtId="9" fontId="44" fillId="0" borderId="10" xfId="0" applyNumberFormat="1" applyFont="1" applyFill="1" applyBorder="1" applyAlignment="1">
      <alignment horizontal="center" vertical="center"/>
    </xf>
    <xf numFmtId="0" fontId="51" fillId="0" borderId="0" xfId="48" applyFont="1" applyAlignment="1">
      <alignment horizontal="left"/>
    </xf>
    <xf numFmtId="9" fontId="44" fillId="25" borderId="10" xfId="0" applyNumberFormat="1" applyFont="1" applyFill="1" applyBorder="1" applyAlignment="1">
      <alignment horizontal="center" vertical="center"/>
    </xf>
    <xf numFmtId="0" fontId="42" fillId="24" borderId="14" xfId="53" applyFont="1" applyFill="1" applyBorder="1" applyAlignment="1">
      <alignment horizontal="center" vertical="top"/>
    </xf>
    <xf numFmtId="0" fontId="42" fillId="24" borderId="13" xfId="53" applyFont="1" applyFill="1" applyBorder="1" applyAlignment="1">
      <alignment horizontal="center" vertical="top" wrapText="1"/>
    </xf>
    <xf numFmtId="0" fontId="61" fillId="0" borderId="0" xfId="53" applyFont="1"/>
    <xf numFmtId="0" fontId="42" fillId="24" borderId="16" xfId="53" applyFont="1" applyFill="1" applyBorder="1" applyAlignment="1">
      <alignment horizontal="center" vertical="top"/>
    </xf>
    <xf numFmtId="0" fontId="42" fillId="24" borderId="12" xfId="53" applyFont="1" applyFill="1" applyBorder="1" applyAlignment="1">
      <alignment horizontal="center" vertical="top" wrapText="1"/>
    </xf>
    <xf numFmtId="0" fontId="42" fillId="24" borderId="10" xfId="53" applyFont="1" applyFill="1" applyBorder="1" applyAlignment="1">
      <alignment horizontal="center" vertical="top"/>
    </xf>
    <xf numFmtId="0" fontId="42" fillId="24" borderId="10" xfId="53" applyFont="1" applyFill="1" applyBorder="1" applyAlignment="1">
      <alignment horizontal="center" vertical="top" wrapText="1"/>
    </xf>
    <xf numFmtId="0" fontId="48" fillId="27" borderId="0" xfId="48" applyFont="1" applyFill="1" applyAlignment="1">
      <alignment horizontal="left" vertical="center"/>
    </xf>
    <xf numFmtId="0" fontId="50" fillId="31" borderId="0" xfId="48" applyFont="1" applyFill="1" applyAlignment="1">
      <alignment vertical="center" wrapText="1"/>
    </xf>
    <xf numFmtId="2" fontId="44" fillId="28" borderId="10" xfId="53" applyNumberFormat="1" applyFont="1" applyFill="1" applyBorder="1" applyAlignment="1">
      <alignment horizontal="center" vertical="center"/>
    </xf>
    <xf numFmtId="0" fontId="62" fillId="0" borderId="10" xfId="53" applyFont="1" applyBorder="1"/>
    <xf numFmtId="0" fontId="62" fillId="28" borderId="10" xfId="53" applyFont="1" applyFill="1" applyBorder="1" applyAlignment="1">
      <alignment wrapText="1"/>
    </xf>
    <xf numFmtId="0" fontId="62" fillId="0" borderId="10" xfId="53" applyFont="1" applyBorder="1" applyAlignment="1">
      <alignment horizontal="center"/>
    </xf>
    <xf numFmtId="4" fontId="62" fillId="0" borderId="10" xfId="53" applyNumberFormat="1" applyFont="1" applyBorder="1" applyAlignment="1">
      <alignment horizontal="center"/>
    </xf>
    <xf numFmtId="2" fontId="44" fillId="28" borderId="0" xfId="53" applyNumberFormat="1" applyFont="1" applyFill="1" applyBorder="1" applyAlignment="1">
      <alignment horizontal="center" vertical="center"/>
    </xf>
    <xf numFmtId="0" fontId="63" fillId="0" borderId="0" xfId="53" applyFont="1"/>
    <xf numFmtId="0" fontId="64" fillId="31" borderId="0" xfId="48" applyFont="1" applyFill="1" applyBorder="1" applyAlignment="1">
      <alignment vertical="center"/>
    </xf>
    <xf numFmtId="0" fontId="65" fillId="31" borderId="0" xfId="48" applyFont="1" applyFill="1" applyAlignment="1">
      <alignment vertical="center" wrapText="1"/>
    </xf>
    <xf numFmtId="0" fontId="64" fillId="36" borderId="0" xfId="48" applyFont="1" applyFill="1" applyBorder="1" applyAlignment="1">
      <alignment vertical="center"/>
    </xf>
    <xf numFmtId="0" fontId="61" fillId="36" borderId="0" xfId="0" applyFont="1" applyFill="1"/>
    <xf numFmtId="0" fontId="65" fillId="36" borderId="0" xfId="48" applyFont="1" applyFill="1" applyAlignment="1">
      <alignment vertical="center" wrapText="1"/>
    </xf>
    <xf numFmtId="0" fontId="52" fillId="36" borderId="0" xfId="48" applyFont="1" applyFill="1" applyAlignment="1">
      <alignment vertical="center" wrapText="1"/>
    </xf>
    <xf numFmtId="0" fontId="64" fillId="0" borderId="10" xfId="48" applyFont="1" applyFill="1" applyBorder="1" applyAlignment="1">
      <alignment horizontal="left" vertical="center"/>
    </xf>
    <xf numFmtId="0" fontId="64" fillId="0" borderId="10" xfId="48" applyFont="1" applyFill="1" applyBorder="1" applyAlignment="1">
      <alignment horizontal="left" vertical="center" wrapText="1"/>
    </xf>
    <xf numFmtId="0" fontId="64" fillId="0" borderId="10" xfId="48" applyFont="1" applyFill="1" applyBorder="1" applyAlignment="1">
      <alignment horizontal="center" vertical="center"/>
    </xf>
    <xf numFmtId="2" fontId="64" fillId="0" borderId="10" xfId="48" applyNumberFormat="1" applyFont="1" applyFill="1" applyBorder="1" applyAlignment="1">
      <alignment horizontal="center" vertical="center"/>
    </xf>
    <xf numFmtId="9" fontId="64" fillId="0" borderId="10" xfId="48" applyNumberFormat="1" applyFont="1" applyFill="1" applyBorder="1" applyAlignment="1">
      <alignment horizontal="center" vertical="center"/>
    </xf>
    <xf numFmtId="2" fontId="64" fillId="0" borderId="10" xfId="0" applyNumberFormat="1" applyFont="1" applyFill="1" applyBorder="1" applyAlignment="1">
      <alignment horizontal="center" vertical="center"/>
    </xf>
    <xf numFmtId="0" fontId="64" fillId="0" borderId="10" xfId="48" applyFont="1" applyBorder="1" applyAlignment="1">
      <alignment horizontal="left" vertical="center"/>
    </xf>
    <xf numFmtId="0" fontId="64" fillId="0" borderId="10" xfId="48" applyFont="1" applyBorder="1" applyAlignment="1">
      <alignment vertical="center" wrapText="1"/>
    </xf>
    <xf numFmtId="9" fontId="64" fillId="28" borderId="10" xfId="48" applyNumberFormat="1" applyFont="1" applyFill="1" applyBorder="1" applyAlignment="1">
      <alignment horizontal="center" vertical="center"/>
    </xf>
    <xf numFmtId="2" fontId="64" fillId="28" borderId="10" xfId="48" applyNumberFormat="1" applyFont="1" applyFill="1" applyBorder="1" applyAlignment="1">
      <alignment horizontal="center" vertical="center"/>
    </xf>
    <xf numFmtId="2" fontId="64" fillId="28" borderId="10" xfId="0" applyNumberFormat="1" applyFont="1" applyFill="1" applyBorder="1" applyAlignment="1">
      <alignment horizontal="center" vertical="center"/>
    </xf>
    <xf numFmtId="0" fontId="64" fillId="0" borderId="0" xfId="48" applyFont="1" applyBorder="1" applyAlignment="1">
      <alignment vertical="center"/>
    </xf>
    <xf numFmtId="0" fontId="64" fillId="0" borderId="0" xfId="48" applyFont="1" applyBorder="1" applyAlignment="1">
      <alignment vertical="center" wrapText="1"/>
    </xf>
    <xf numFmtId="0" fontId="64" fillId="0" borderId="0" xfId="48" applyFont="1" applyFill="1" applyBorder="1" applyAlignment="1">
      <alignment horizontal="center" vertical="center"/>
    </xf>
    <xf numFmtId="2" fontId="64" fillId="0" borderId="0" xfId="48" applyNumberFormat="1" applyFont="1" applyFill="1" applyBorder="1" applyAlignment="1">
      <alignment horizontal="center" vertical="center"/>
    </xf>
    <xf numFmtId="9" fontId="64" fillId="28" borderId="0" xfId="48" applyNumberFormat="1" applyFont="1" applyFill="1" applyBorder="1" applyAlignment="1">
      <alignment horizontal="center" vertical="center"/>
    </xf>
    <xf numFmtId="2" fontId="64" fillId="28" borderId="0" xfId="48" applyNumberFormat="1" applyFont="1" applyFill="1" applyBorder="1" applyAlignment="1">
      <alignment horizontal="center" vertical="center"/>
    </xf>
    <xf numFmtId="2" fontId="64" fillId="28" borderId="0" xfId="0" applyNumberFormat="1" applyFont="1" applyFill="1" applyBorder="1" applyAlignment="1">
      <alignment horizontal="center" vertical="center"/>
    </xf>
    <xf numFmtId="0" fontId="47" fillId="36" borderId="0" xfId="48" applyFont="1" applyFill="1" applyBorder="1" applyAlignment="1">
      <alignment vertical="center"/>
    </xf>
    <xf numFmtId="2" fontId="64" fillId="36" borderId="0" xfId="48" applyNumberFormat="1" applyFont="1" applyFill="1" applyBorder="1" applyAlignment="1">
      <alignment horizontal="center" vertical="center"/>
    </xf>
    <xf numFmtId="2" fontId="64" fillId="36" borderId="0" xfId="0" applyNumberFormat="1" applyFont="1" applyFill="1" applyBorder="1" applyAlignment="1">
      <alignment horizontal="center" vertical="center"/>
    </xf>
    <xf numFmtId="2" fontId="52" fillId="36" borderId="0" xfId="48" applyNumberFormat="1" applyFont="1" applyFill="1" applyBorder="1" applyAlignment="1">
      <alignment horizontal="center" vertical="center"/>
    </xf>
    <xf numFmtId="2" fontId="52" fillId="36" borderId="0" xfId="0" applyNumberFormat="1" applyFont="1" applyFill="1" applyBorder="1" applyAlignment="1">
      <alignment horizontal="center" vertical="center"/>
    </xf>
    <xf numFmtId="0" fontId="61" fillId="0" borderId="0" xfId="53" applyFont="1" applyFill="1"/>
    <xf numFmtId="0" fontId="64" fillId="0" borderId="10" xfId="0" applyFont="1" applyBorder="1" applyAlignment="1">
      <alignment horizontal="left" vertical="center"/>
    </xf>
    <xf numFmtId="0" fontId="64" fillId="0" borderId="10" xfId="0" applyFont="1" applyBorder="1" applyAlignment="1">
      <alignment vertical="center" wrapText="1"/>
    </xf>
    <xf numFmtId="0" fontId="64" fillId="0" borderId="10" xfId="0" applyFont="1" applyBorder="1" applyAlignment="1">
      <alignment horizontal="center" vertical="center"/>
    </xf>
    <xf numFmtId="0" fontId="64" fillId="0" borderId="10" xfId="54" applyFont="1" applyFill="1" applyBorder="1" applyAlignment="1">
      <alignment horizontal="center" vertical="center" wrapText="1"/>
    </xf>
    <xf numFmtId="0" fontId="65" fillId="0" borderId="0" xfId="0" applyFont="1" applyBorder="1" applyAlignment="1">
      <alignment vertical="center"/>
    </xf>
    <xf numFmtId="0" fontId="65" fillId="0" borderId="0" xfId="0" applyFont="1" applyBorder="1" applyAlignment="1">
      <alignment vertical="center" wrapText="1"/>
    </xf>
    <xf numFmtId="0" fontId="65" fillId="0" borderId="0" xfId="54" applyFont="1" applyFill="1" applyBorder="1" applyAlignment="1">
      <alignment horizontal="center" vertical="center" wrapText="1"/>
    </xf>
    <xf numFmtId="0" fontId="64" fillId="28" borderId="10" xfId="54" applyFont="1" applyFill="1" applyBorder="1" applyAlignment="1">
      <alignment horizontal="left" vertical="center" wrapText="1"/>
    </xf>
    <xf numFmtId="0" fontId="64" fillId="0" borderId="10" xfId="54" applyFont="1" applyFill="1" applyBorder="1" applyAlignment="1">
      <alignment horizontal="left" vertical="center" wrapText="1"/>
    </xf>
    <xf numFmtId="0" fontId="64" fillId="28" borderId="10" xfId="54" applyFont="1" applyFill="1" applyBorder="1" applyAlignment="1">
      <alignment horizontal="center" vertical="center" wrapText="1"/>
    </xf>
    <xf numFmtId="0" fontId="65" fillId="0" borderId="0" xfId="0" applyFont="1"/>
    <xf numFmtId="0" fontId="65" fillId="0" borderId="0" xfId="0" applyFont="1" applyAlignment="1">
      <alignment wrapText="1"/>
    </xf>
    <xf numFmtId="0" fontId="64" fillId="0" borderId="10" xfId="0" applyFont="1" applyBorder="1" applyAlignment="1">
      <alignment horizontal="center" vertical="center" wrapText="1"/>
    </xf>
    <xf numFmtId="0" fontId="52" fillId="36" borderId="12" xfId="48" applyFont="1" applyFill="1" applyBorder="1" applyAlignment="1">
      <alignment vertical="center"/>
    </xf>
    <xf numFmtId="0" fontId="52" fillId="36" borderId="12" xfId="48" applyFont="1" applyFill="1" applyBorder="1" applyAlignment="1">
      <alignment vertical="center" wrapText="1"/>
    </xf>
    <xf numFmtId="0" fontId="64" fillId="28" borderId="0" xfId="54" applyFont="1" applyFill="1" applyBorder="1" applyAlignment="1">
      <alignment horizontal="left" vertical="center" wrapText="1"/>
    </xf>
    <xf numFmtId="0" fontId="64" fillId="0" borderId="0" xfId="0" applyFont="1" applyBorder="1" applyAlignment="1">
      <alignment horizontal="center" vertical="center"/>
    </xf>
    <xf numFmtId="0" fontId="64" fillId="28" borderId="0" xfId="54" applyFont="1" applyFill="1" applyBorder="1" applyAlignment="1">
      <alignment horizontal="center" vertical="center" wrapText="1"/>
    </xf>
    <xf numFmtId="0" fontId="61" fillId="0" borderId="0" xfId="0" applyFont="1"/>
    <xf numFmtId="0" fontId="48" fillId="26" borderId="0" xfId="48" applyFont="1" applyFill="1" applyBorder="1" applyAlignment="1">
      <alignment horizontal="left" vertical="center"/>
    </xf>
    <xf numFmtId="0" fontId="48" fillId="26" borderId="0" xfId="48" applyFont="1" applyFill="1" applyBorder="1" applyAlignment="1">
      <alignment horizontal="center" vertical="center"/>
    </xf>
    <xf numFmtId="0" fontId="43" fillId="0" borderId="0" xfId="48" applyFont="1"/>
    <xf numFmtId="0" fontId="50" fillId="0" borderId="0" xfId="48" applyFont="1"/>
    <xf numFmtId="0" fontId="50" fillId="0" borderId="0" xfId="48" applyFont="1" applyFill="1"/>
    <xf numFmtId="0" fontId="46" fillId="0" borderId="0" xfId="48" applyFont="1" applyFill="1"/>
    <xf numFmtId="0" fontId="44" fillId="0" borderId="0" xfId="48" applyFont="1" applyFill="1"/>
    <xf numFmtId="0" fontId="46" fillId="0" borderId="0" xfId="48" applyFont="1" applyAlignment="1">
      <alignment horizontal="center"/>
    </xf>
    <xf numFmtId="4" fontId="42" fillId="24" borderId="10" xfId="0" applyNumberFormat="1" applyFont="1" applyFill="1" applyBorder="1" applyAlignment="1">
      <alignment horizontal="center" vertical="top" wrapText="1"/>
    </xf>
    <xf numFmtId="0" fontId="51" fillId="0" borderId="11" xfId="48" applyFont="1" applyBorder="1" applyAlignment="1">
      <alignment horizontal="left"/>
    </xf>
    <xf numFmtId="0" fontId="51" fillId="0" borderId="0" xfId="48" applyFont="1" applyBorder="1" applyAlignment="1">
      <alignment horizontal="left" vertical="center" wrapText="1"/>
    </xf>
    <xf numFmtId="0" fontId="51" fillId="0" borderId="0" xfId="48" applyFont="1" applyBorder="1" applyAlignment="1">
      <alignment horizontal="left" vertical="center"/>
    </xf>
    <xf numFmtId="2" fontId="44" fillId="32" borderId="10" xfId="0" applyNumberFormat="1" applyFont="1" applyFill="1" applyBorder="1" applyAlignment="1">
      <alignment horizontal="center" vertical="center"/>
    </xf>
    <xf numFmtId="0" fontId="47" fillId="0" borderId="11" xfId="48" applyFont="1" applyBorder="1" applyAlignment="1">
      <alignment horizontal="left"/>
    </xf>
    <xf numFmtId="0" fontId="47" fillId="0" borderId="0" xfId="48" applyFont="1" applyAlignment="1">
      <alignment horizontal="left"/>
    </xf>
    <xf numFmtId="0" fontId="44" fillId="0" borderId="0" xfId="48" applyFont="1" applyFill="1" applyAlignment="1">
      <alignment horizontal="center"/>
    </xf>
    <xf numFmtId="0" fontId="44" fillId="0" borderId="0" xfId="48" applyFont="1" applyAlignment="1">
      <alignment horizontal="left"/>
    </xf>
    <xf numFmtId="0" fontId="51" fillId="0" borderId="0" xfId="48" applyFont="1" applyBorder="1" applyAlignment="1">
      <alignment horizontal="left" wrapText="1"/>
    </xf>
    <xf numFmtId="0" fontId="51" fillId="0" borderId="0" xfId="48" applyFont="1" applyBorder="1" applyAlignment="1">
      <alignment horizontal="left"/>
    </xf>
    <xf numFmtId="0" fontId="47" fillId="28" borderId="0" xfId="48" applyFont="1" applyFill="1" applyBorder="1" applyAlignment="1">
      <alignment horizontal="left"/>
    </xf>
    <xf numFmtId="0" fontId="47" fillId="0" borderId="11" xfId="48" applyFont="1" applyFill="1" applyBorder="1" applyAlignment="1">
      <alignment horizontal="left"/>
    </xf>
    <xf numFmtId="0" fontId="47" fillId="0" borderId="0" xfId="48" applyFont="1" applyFill="1" applyBorder="1" applyAlignment="1">
      <alignment horizontal="left"/>
    </xf>
    <xf numFmtId="0" fontId="47" fillId="28" borderId="11" xfId="48" applyFont="1" applyFill="1" applyBorder="1" applyAlignment="1">
      <alignment horizontal="left"/>
    </xf>
    <xf numFmtId="0" fontId="47" fillId="26" borderId="0" xfId="48" applyFont="1" applyFill="1" applyBorder="1" applyAlignment="1">
      <alignment vertical="center" wrapText="1"/>
    </xf>
    <xf numFmtId="0" fontId="42" fillId="0" borderId="0" xfId="0" applyFont="1" applyAlignment="1">
      <alignment vertical="top"/>
    </xf>
    <xf numFmtId="0" fontId="47" fillId="0" borderId="0" xfId="0" applyFont="1"/>
    <xf numFmtId="0" fontId="44" fillId="26" borderId="0" xfId="0" applyFont="1" applyFill="1" applyBorder="1" applyAlignment="1">
      <alignment vertical="center"/>
    </xf>
    <xf numFmtId="0" fontId="44" fillId="27" borderId="0" xfId="0" applyFont="1" applyFill="1" applyAlignment="1">
      <alignment vertical="center"/>
    </xf>
    <xf numFmtId="0" fontId="47" fillId="27" borderId="0" xfId="0" applyFont="1" applyFill="1" applyAlignment="1">
      <alignment horizontal="left" vertical="center" wrapText="1"/>
    </xf>
    <xf numFmtId="0" fontId="47" fillId="27" borderId="0" xfId="0" applyFont="1" applyFill="1" applyAlignment="1">
      <alignment horizontal="left" vertical="center"/>
    </xf>
    <xf numFmtId="0" fontId="47" fillId="27" borderId="0" xfId="0" applyFont="1" applyFill="1"/>
    <xf numFmtId="0" fontId="51" fillId="0" borderId="11" xfId="0" applyFont="1" applyBorder="1" applyAlignment="1">
      <alignment horizontal="left" vertical="center"/>
    </xf>
    <xf numFmtId="0" fontId="47" fillId="0" borderId="0" xfId="0" applyFont="1" applyBorder="1" applyAlignment="1">
      <alignment vertical="center" wrapText="1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Border="1" applyAlignment="1">
      <alignment horizontal="center"/>
    </xf>
    <xf numFmtId="0" fontId="51" fillId="0" borderId="16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left" vertical="center"/>
    </xf>
    <xf numFmtId="0" fontId="42" fillId="28" borderId="10" xfId="0" applyFont="1" applyFill="1" applyBorder="1" applyAlignment="1">
      <alignment horizontal="left" vertical="center" wrapText="1"/>
    </xf>
    <xf numFmtId="0" fontId="42" fillId="0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2" fillId="0" borderId="0" xfId="0" applyFont="1" applyFill="1"/>
    <xf numFmtId="0" fontId="47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2" fontId="44" fillId="0" borderId="0" xfId="0" applyNumberFormat="1" applyFont="1" applyFill="1" applyBorder="1" applyAlignment="1">
      <alignment horizontal="center" vertical="center"/>
    </xf>
    <xf numFmtId="4" fontId="44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/>
    <xf numFmtId="0" fontId="42" fillId="0" borderId="10" xfId="0" applyFont="1" applyFill="1" applyBorder="1" applyAlignment="1">
      <alignment horizontal="left" vertical="center" wrapText="1"/>
    </xf>
    <xf numFmtId="0" fontId="44" fillId="28" borderId="10" xfId="0" applyFont="1" applyFill="1" applyBorder="1" applyAlignment="1">
      <alignment horizontal="center" vertical="center"/>
    </xf>
    <xf numFmtId="9" fontId="44" fillId="28" borderId="0" xfId="0" applyNumberFormat="1" applyFont="1" applyFill="1" applyBorder="1" applyAlignment="1">
      <alignment horizontal="center" vertical="center"/>
    </xf>
    <xf numFmtId="9" fontId="44" fillId="0" borderId="0" xfId="0" applyNumberFormat="1" applyFont="1" applyFill="1" applyBorder="1" applyAlignment="1">
      <alignment horizontal="center" vertical="center"/>
    </xf>
    <xf numFmtId="4" fontId="44" fillId="28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47" fillId="0" borderId="0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center"/>
    </xf>
    <xf numFmtId="2" fontId="47" fillId="0" borderId="0" xfId="0" applyNumberFormat="1" applyFont="1" applyFill="1" applyBorder="1" applyAlignment="1">
      <alignment horizontal="center"/>
    </xf>
    <xf numFmtId="0" fontId="47" fillId="28" borderId="0" xfId="0" applyFont="1" applyFill="1" applyBorder="1" applyAlignment="1">
      <alignment horizontal="center" vertical="center"/>
    </xf>
    <xf numFmtId="0" fontId="47" fillId="28" borderId="0" xfId="0" applyFont="1" applyFill="1" applyBorder="1" applyAlignment="1">
      <alignment horizontal="left" vertical="center" wrapText="1"/>
    </xf>
    <xf numFmtId="2" fontId="47" fillId="28" borderId="0" xfId="0" applyNumberFormat="1" applyFont="1" applyFill="1" applyBorder="1" applyAlignment="1">
      <alignment horizontal="center" vertical="center"/>
    </xf>
    <xf numFmtId="0" fontId="42" fillId="28" borderId="10" xfId="0" applyFont="1" applyFill="1" applyBorder="1" applyAlignment="1">
      <alignment horizontal="left" vertical="center"/>
    </xf>
    <xf numFmtId="0" fontId="42" fillId="28" borderId="10" xfId="0" applyFont="1" applyFill="1" applyBorder="1" applyAlignment="1">
      <alignment horizontal="center" vertical="center"/>
    </xf>
    <xf numFmtId="0" fontId="42" fillId="28" borderId="0" xfId="0" applyFont="1" applyFill="1"/>
    <xf numFmtId="0" fontId="47" fillId="28" borderId="0" xfId="0" applyFont="1" applyFill="1" applyBorder="1" applyAlignment="1">
      <alignment horizontal="left" wrapText="1"/>
    </xf>
    <xf numFmtId="0" fontId="47" fillId="28" borderId="0" xfId="0" applyFont="1" applyFill="1" applyBorder="1" applyAlignment="1">
      <alignment horizontal="center"/>
    </xf>
    <xf numFmtId="2" fontId="47" fillId="28" borderId="0" xfId="0" applyNumberFormat="1" applyFont="1" applyFill="1" applyBorder="1" applyAlignment="1">
      <alignment horizontal="center"/>
    </xf>
    <xf numFmtId="0" fontId="47" fillId="28" borderId="0" xfId="0" applyFont="1" applyFill="1" applyBorder="1"/>
    <xf numFmtId="0" fontId="47" fillId="0" borderId="0" xfId="0" applyFont="1" applyFill="1" applyBorder="1" applyAlignment="1">
      <alignment horizontal="left" vertical="center"/>
    </xf>
    <xf numFmtId="2" fontId="47" fillId="0" borderId="0" xfId="0" applyNumberFormat="1" applyFont="1" applyFill="1" applyBorder="1" applyAlignment="1">
      <alignment horizontal="center" vertical="center"/>
    </xf>
    <xf numFmtId="0" fontId="51" fillId="0" borderId="11" xfId="0" applyFont="1" applyBorder="1" applyAlignment="1">
      <alignment horizontal="left"/>
    </xf>
    <xf numFmtId="0" fontId="51" fillId="0" borderId="12" xfId="0" applyFont="1" applyBorder="1" applyAlignment="1">
      <alignment wrapText="1"/>
    </xf>
    <xf numFmtId="0" fontId="51" fillId="0" borderId="12" xfId="0" applyFont="1" applyBorder="1"/>
    <xf numFmtId="0" fontId="51" fillId="0" borderId="0" xfId="0" applyFont="1" applyBorder="1"/>
    <xf numFmtId="0" fontId="51" fillId="0" borderId="0" xfId="0" applyFont="1"/>
    <xf numFmtId="0" fontId="42" fillId="28" borderId="10" xfId="0" applyFont="1" applyFill="1" applyBorder="1" applyAlignment="1">
      <alignment horizontal="left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/>
    </xf>
    <xf numFmtId="0" fontId="51" fillId="0" borderId="15" xfId="0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42" fillId="0" borderId="10" xfId="0" applyFont="1" applyFill="1" applyBorder="1" applyAlignment="1">
      <alignment horizontal="left"/>
    </xf>
    <xf numFmtId="0" fontId="42" fillId="0" borderId="0" xfId="0" applyFont="1"/>
    <xf numFmtId="0" fontId="51" fillId="0" borderId="15" xfId="0" applyFont="1" applyBorder="1"/>
    <xf numFmtId="0" fontId="51" fillId="0" borderId="11" xfId="0" applyFont="1" applyBorder="1" applyAlignment="1"/>
    <xf numFmtId="0" fontId="51" fillId="0" borderId="15" xfId="0" applyFont="1" applyFill="1" applyBorder="1" applyAlignment="1"/>
    <xf numFmtId="0" fontId="51" fillId="0" borderId="15" xfId="0" applyFont="1" applyBorder="1" applyAlignment="1"/>
    <xf numFmtId="0" fontId="51" fillId="0" borderId="0" xfId="0" applyFont="1" applyAlignment="1"/>
    <xf numFmtId="0" fontId="47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/>
    <xf numFmtId="0" fontId="44" fillId="28" borderId="11" xfId="0" applyFont="1" applyFill="1" applyBorder="1" applyAlignment="1">
      <alignment horizontal="left" vertical="center"/>
    </xf>
    <xf numFmtId="0" fontId="44" fillId="28" borderId="0" xfId="0" applyFont="1" applyFill="1" applyBorder="1" applyAlignment="1">
      <alignment horizontal="center" vertical="center"/>
    </xf>
    <xf numFmtId="0" fontId="44" fillId="28" borderId="0" xfId="0" applyFont="1" applyFill="1"/>
    <xf numFmtId="0" fontId="51" fillId="28" borderId="11" xfId="0" applyFont="1" applyFill="1" applyBorder="1" applyAlignment="1">
      <alignment horizontal="left" vertical="center"/>
    </xf>
    <xf numFmtId="0" fontId="51" fillId="28" borderId="0" xfId="0" applyFont="1" applyFill="1" applyBorder="1" applyAlignment="1">
      <alignment horizontal="left" vertical="center" wrapText="1"/>
    </xf>
    <xf numFmtId="0" fontId="51" fillId="28" borderId="0" xfId="0" applyFont="1" applyFill="1" applyBorder="1" applyAlignment="1">
      <alignment horizontal="center" vertical="center"/>
    </xf>
    <xf numFmtId="2" fontId="51" fillId="28" borderId="0" xfId="0" applyNumberFormat="1" applyFont="1" applyFill="1" applyBorder="1" applyAlignment="1">
      <alignment horizontal="center" vertical="center"/>
    </xf>
    <xf numFmtId="0" fontId="51" fillId="28" borderId="0" xfId="0" applyFont="1" applyFill="1"/>
    <xf numFmtId="0" fontId="47" fillId="0" borderId="0" xfId="0" applyFont="1" applyFill="1" applyAlignment="1">
      <alignment vertical="center"/>
    </xf>
    <xf numFmtId="0" fontId="42" fillId="0" borderId="10" xfId="0" applyFont="1" applyFill="1" applyBorder="1" applyAlignment="1">
      <alignment vertical="center"/>
    </xf>
    <xf numFmtId="0" fontId="42" fillId="0" borderId="10" xfId="0" applyFont="1" applyFill="1" applyBorder="1" applyAlignment="1">
      <alignment horizontal="center"/>
    </xf>
    <xf numFmtId="2" fontId="51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 applyProtection="1">
      <alignment vertical="center"/>
      <protection locked="0"/>
    </xf>
    <xf numFmtId="0" fontId="47" fillId="0" borderId="0" xfId="0" applyFont="1" applyBorder="1" applyAlignment="1">
      <alignment horizontal="left" wrapText="1"/>
    </xf>
    <xf numFmtId="0" fontId="53" fillId="0" borderId="0" xfId="0" applyFont="1" applyFill="1" applyBorder="1" applyAlignment="1" applyProtection="1">
      <alignment horizontal="center"/>
      <protection locked="0"/>
    </xf>
    <xf numFmtId="0" fontId="51" fillId="0" borderId="11" xfId="0" applyFont="1" applyFill="1" applyBorder="1" applyAlignment="1">
      <alignment horizontal="left" vertical="center"/>
    </xf>
    <xf numFmtId="0" fontId="42" fillId="0" borderId="10" xfId="0" applyFont="1" applyBorder="1" applyAlignment="1">
      <alignment vertical="center"/>
    </xf>
    <xf numFmtId="0" fontId="42" fillId="0" borderId="10" xfId="0" applyFont="1" applyBorder="1" applyAlignment="1">
      <alignment horizontal="center" vertical="center"/>
    </xf>
    <xf numFmtId="0" fontId="42" fillId="28" borderId="10" xfId="0" applyFont="1" applyFill="1" applyBorder="1" applyAlignment="1">
      <alignment horizontal="left" wrapText="1"/>
    </xf>
    <xf numFmtId="0" fontId="3" fillId="28" borderId="0" xfId="0" applyFont="1" applyFill="1"/>
    <xf numFmtId="0" fontId="3" fillId="28" borderId="0" xfId="0" applyFont="1" applyFill="1" applyAlignment="1">
      <alignment vertical="center"/>
    </xf>
    <xf numFmtId="0" fontId="51" fillId="28" borderId="11" xfId="0" applyFont="1" applyFill="1" applyBorder="1" applyAlignment="1">
      <alignment horizontal="left"/>
    </xf>
    <xf numFmtId="0" fontId="51" fillId="28" borderId="0" xfId="0" applyFont="1" applyFill="1" applyBorder="1" applyAlignment="1">
      <alignment vertical="center" wrapText="1"/>
    </xf>
    <xf numFmtId="0" fontId="42" fillId="28" borderId="10" xfId="0" applyFont="1" applyFill="1" applyBorder="1" applyAlignment="1">
      <alignment vertical="center"/>
    </xf>
    <xf numFmtId="0" fontId="42" fillId="28" borderId="10" xfId="0" applyFont="1" applyFill="1" applyBorder="1" applyAlignment="1">
      <alignment horizontal="center"/>
    </xf>
    <xf numFmtId="0" fontId="42" fillId="0" borderId="0" xfId="0" applyFont="1" applyBorder="1" applyAlignment="1">
      <alignment vertical="center"/>
    </xf>
    <xf numFmtId="0" fontId="42" fillId="28" borderId="0" xfId="0" applyFont="1" applyFill="1" applyBorder="1" applyAlignment="1">
      <alignment horizontal="left" wrapText="1"/>
    </xf>
    <xf numFmtId="0" fontId="42" fillId="0" borderId="0" xfId="0" applyFont="1" applyBorder="1" applyAlignment="1">
      <alignment horizontal="center" vertical="center"/>
    </xf>
    <xf numFmtId="0" fontId="47" fillId="28" borderId="0" xfId="0" applyFont="1" applyFill="1"/>
    <xf numFmtId="0" fontId="51" fillId="28" borderId="0" xfId="0" applyFont="1" applyFill="1" applyBorder="1" applyAlignment="1">
      <alignment horizontal="left" vertical="center"/>
    </xf>
    <xf numFmtId="0" fontId="42" fillId="28" borderId="0" xfId="0" applyFont="1" applyFill="1" applyBorder="1" applyAlignment="1">
      <alignment vertical="center"/>
    </xf>
    <xf numFmtId="0" fontId="42" fillId="28" borderId="0" xfId="0" applyFont="1" applyFill="1" applyBorder="1" applyAlignment="1">
      <alignment horizontal="left" vertical="center" wrapText="1"/>
    </xf>
    <xf numFmtId="0" fontId="42" fillId="28" borderId="0" xfId="0" applyFont="1" applyFill="1" applyBorder="1" applyAlignment="1">
      <alignment horizontal="center" vertical="center"/>
    </xf>
    <xf numFmtId="0" fontId="42" fillId="28" borderId="10" xfId="0" applyFont="1" applyFill="1" applyBorder="1"/>
    <xf numFmtId="0" fontId="47" fillId="0" borderId="0" xfId="0" applyFont="1" applyAlignment="1">
      <alignment wrapText="1"/>
    </xf>
    <xf numFmtId="0" fontId="53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4" fillId="0" borderId="0" xfId="0" applyFont="1"/>
    <xf numFmtId="0" fontId="51" fillId="0" borderId="0" xfId="0" applyFont="1" applyBorder="1" applyAlignment="1">
      <alignment vertical="center" wrapText="1"/>
    </xf>
    <xf numFmtId="0" fontId="51" fillId="0" borderId="0" xfId="0" applyFont="1" applyBorder="1" applyAlignment="1">
      <alignment horizontal="center" vertical="center"/>
    </xf>
    <xf numFmtId="0" fontId="42" fillId="0" borderId="10" xfId="0" applyFont="1" applyFill="1" applyBorder="1"/>
    <xf numFmtId="0" fontId="51" fillId="0" borderId="10" xfId="0" applyFont="1" applyFill="1" applyBorder="1" applyAlignment="1">
      <alignment horizontal="center" vertical="center"/>
    </xf>
    <xf numFmtId="2" fontId="51" fillId="0" borderId="10" xfId="0" applyNumberFormat="1" applyFont="1" applyFill="1" applyBorder="1" applyAlignment="1">
      <alignment horizontal="center" vertical="center"/>
    </xf>
    <xf numFmtId="0" fontId="42" fillId="0" borderId="10" xfId="0" applyFont="1" applyBorder="1"/>
    <xf numFmtId="0" fontId="44" fillId="0" borderId="0" xfId="0" applyFont="1" applyAlignment="1">
      <alignment vertical="center"/>
    </xf>
    <xf numFmtId="0" fontId="42" fillId="28" borderId="10" xfId="0" applyFont="1" applyFill="1" applyBorder="1" applyAlignment="1" applyProtection="1">
      <alignment vertical="center"/>
      <protection locked="0"/>
    </xf>
    <xf numFmtId="0" fontId="42" fillId="28" borderId="10" xfId="0" applyFont="1" applyFill="1" applyBorder="1" applyAlignment="1">
      <alignment wrapText="1"/>
    </xf>
    <xf numFmtId="168" fontId="42" fillId="28" borderId="10" xfId="0" applyNumberFormat="1" applyFont="1" applyFill="1" applyBorder="1" applyAlignment="1">
      <alignment vertical="center"/>
    </xf>
    <xf numFmtId="0" fontId="42" fillId="28" borderId="0" xfId="0" applyFont="1" applyFill="1" applyBorder="1"/>
    <xf numFmtId="0" fontId="44" fillId="27" borderId="0" xfId="0" applyFont="1" applyFill="1" applyAlignment="1">
      <alignment horizontal="left" vertical="center"/>
    </xf>
    <xf numFmtId="0" fontId="47" fillId="0" borderId="0" xfId="0" applyFont="1" applyAlignment="1">
      <alignment horizontal="left" wrapText="1"/>
    </xf>
    <xf numFmtId="0" fontId="54" fillId="28" borderId="0" xfId="0" applyFont="1" applyFill="1" applyBorder="1" applyAlignment="1">
      <alignment horizontal="left" vertical="center"/>
    </xf>
    <xf numFmtId="0" fontId="46" fillId="28" borderId="0" xfId="0" applyFont="1" applyFill="1" applyBorder="1" applyAlignment="1">
      <alignment horizontal="center" vertical="center"/>
    </xf>
    <xf numFmtId="0" fontId="66" fillId="28" borderId="0" xfId="0" applyFont="1" applyFill="1" applyBorder="1" applyAlignment="1">
      <alignment horizontal="left" vertical="center"/>
    </xf>
    <xf numFmtId="0" fontId="42" fillId="0" borderId="10" xfId="0" applyFont="1" applyFill="1" applyBorder="1" applyAlignment="1" applyProtection="1">
      <alignment vertical="center"/>
      <protection locked="0"/>
    </xf>
    <xf numFmtId="0" fontId="42" fillId="0" borderId="10" xfId="0" applyFont="1" applyFill="1" applyBorder="1" applyAlignment="1">
      <alignment wrapText="1"/>
    </xf>
    <xf numFmtId="0" fontId="46" fillId="28" borderId="0" xfId="0" applyFont="1" applyFill="1" applyBorder="1"/>
    <xf numFmtId="0" fontId="54" fillId="28" borderId="0" xfId="0" applyFont="1" applyFill="1" applyBorder="1" applyAlignment="1">
      <alignment horizontal="center"/>
    </xf>
    <xf numFmtId="0" fontId="44" fillId="28" borderId="0" xfId="0" applyFont="1" applyFill="1" applyAlignment="1">
      <alignment horizontal="left" vertical="center"/>
    </xf>
    <xf numFmtId="0" fontId="46" fillId="0" borderId="0" xfId="0" applyFont="1" applyFill="1" applyBorder="1"/>
    <xf numFmtId="0" fontId="54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0" xfId="0" applyFont="1" applyAlignment="1">
      <alignment horizontal="center" vertical="top"/>
    </xf>
    <xf numFmtId="0" fontId="46" fillId="27" borderId="0" xfId="0" applyFont="1" applyFill="1" applyAlignment="1">
      <alignment horizontal="left" vertical="center"/>
    </xf>
    <xf numFmtId="0" fontId="46" fillId="27" borderId="0" xfId="0" applyFont="1" applyFill="1"/>
    <xf numFmtId="0" fontId="51" fillId="0" borderId="16" xfId="0" applyFont="1" applyFill="1" applyBorder="1" applyAlignment="1">
      <alignment horizontal="center" vertical="center"/>
    </xf>
    <xf numFmtId="0" fontId="67" fillId="0" borderId="0" xfId="0" applyFont="1" applyFill="1"/>
    <xf numFmtId="0" fontId="42" fillId="0" borderId="10" xfId="0" applyFont="1" applyBorder="1" applyAlignment="1">
      <alignment wrapText="1"/>
    </xf>
    <xf numFmtId="0" fontId="44" fillId="0" borderId="10" xfId="0" applyFont="1" applyBorder="1" applyAlignment="1">
      <alignment horizontal="center" vertical="center"/>
    </xf>
    <xf numFmtId="0" fontId="43" fillId="0" borderId="0" xfId="0" applyFont="1"/>
    <xf numFmtId="0" fontId="45" fillId="0" borderId="0" xfId="0" applyFont="1"/>
    <xf numFmtId="0" fontId="53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27" borderId="0" xfId="0" applyFont="1" applyFill="1" applyAlignment="1">
      <alignment horizontal="center" vertical="center"/>
    </xf>
    <xf numFmtId="0" fontId="67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wrapText="1"/>
    </xf>
    <xf numFmtId="0" fontId="46" fillId="0" borderId="0" xfId="0" applyFont="1" applyBorder="1" applyAlignment="1">
      <alignment horizontal="center" vertical="center"/>
    </xf>
    <xf numFmtId="0" fontId="51" fillId="0" borderId="0" xfId="0" applyFont="1" applyFill="1" applyBorder="1"/>
    <xf numFmtId="0" fontId="47" fillId="0" borderId="0" xfId="0" applyFont="1" applyFill="1" applyBorder="1" applyAlignment="1">
      <alignment wrapText="1"/>
    </xf>
    <xf numFmtId="0" fontId="51" fillId="0" borderId="0" xfId="0" applyFont="1" applyBorder="1" applyAlignment="1">
      <alignment horizontal="left" vertical="center" wrapText="1"/>
    </xf>
    <xf numFmtId="0" fontId="67" fillId="0" borderId="0" xfId="0" applyFont="1" applyAlignment="1">
      <alignment horizontal="left"/>
    </xf>
    <xf numFmtId="0" fontId="46" fillId="0" borderId="0" xfId="0" applyFont="1" applyFill="1" applyAlignment="1">
      <alignment horizontal="center" vertical="center"/>
    </xf>
    <xf numFmtId="168" fontId="42" fillId="28" borderId="10" xfId="0" applyNumberFormat="1" applyFont="1" applyFill="1" applyBorder="1"/>
    <xf numFmtId="0" fontId="51" fillId="0" borderId="11" xfId="0" applyFont="1" applyFill="1" applyBorder="1" applyAlignment="1">
      <alignment horizontal="left"/>
    </xf>
    <xf numFmtId="0" fontId="42" fillId="0" borderId="28" xfId="0" applyFont="1" applyFill="1" applyBorder="1"/>
    <xf numFmtId="9" fontId="42" fillId="28" borderId="10" xfId="0" applyNumberFormat="1" applyFont="1" applyFill="1" applyBorder="1" applyAlignment="1">
      <alignment horizontal="center" vertical="center"/>
    </xf>
    <xf numFmtId="2" fontId="42" fillId="28" borderId="10" xfId="0" applyNumberFormat="1" applyFont="1" applyFill="1" applyBorder="1" applyAlignment="1">
      <alignment horizontal="center" vertical="center"/>
    </xf>
    <xf numFmtId="2" fontId="42" fillId="32" borderId="10" xfId="0" applyNumberFormat="1" applyFont="1" applyFill="1" applyBorder="1" applyAlignment="1">
      <alignment horizontal="center" vertical="center"/>
    </xf>
    <xf numFmtId="168" fontId="42" fillId="28" borderId="0" xfId="0" applyNumberFormat="1" applyFont="1" applyFill="1" applyBorder="1"/>
    <xf numFmtId="0" fontId="47" fillId="28" borderId="0" xfId="0" applyFont="1" applyFill="1" applyBorder="1" applyAlignment="1">
      <alignment wrapText="1"/>
    </xf>
    <xf numFmtId="0" fontId="44" fillId="28" borderId="0" xfId="0" applyFont="1" applyFill="1" applyAlignment="1">
      <alignment vertical="center"/>
    </xf>
    <xf numFmtId="0" fontId="47" fillId="28" borderId="0" xfId="0" applyFont="1" applyFill="1" applyAlignment="1">
      <alignment horizontal="left" vertical="center" wrapText="1"/>
    </xf>
    <xf numFmtId="0" fontId="47" fillId="28" borderId="0" xfId="0" applyFont="1" applyFill="1" applyAlignment="1">
      <alignment horizontal="center" vertical="center"/>
    </xf>
    <xf numFmtId="0" fontId="46" fillId="28" borderId="0" xfId="0" applyFont="1" applyFill="1"/>
    <xf numFmtId="0" fontId="67" fillId="28" borderId="0" xfId="0" applyFont="1" applyFill="1" applyAlignment="1">
      <alignment horizontal="left"/>
    </xf>
    <xf numFmtId="0" fontId="43" fillId="28" borderId="0" xfId="0" applyFont="1" applyFill="1"/>
    <xf numFmtId="0" fontId="51" fillId="28" borderId="11" xfId="0" applyFont="1" applyFill="1" applyBorder="1" applyAlignment="1"/>
    <xf numFmtId="0" fontId="67" fillId="28" borderId="0" xfId="0" applyFont="1" applyFill="1" applyAlignment="1"/>
    <xf numFmtId="168" fontId="42" fillId="0" borderId="10" xfId="0" applyNumberFormat="1" applyFont="1" applyFill="1" applyBorder="1"/>
    <xf numFmtId="0" fontId="46" fillId="0" borderId="0" xfId="0" applyFont="1" applyAlignment="1">
      <alignment wrapText="1"/>
    </xf>
    <xf numFmtId="0" fontId="46" fillId="0" borderId="0" xfId="0" applyFont="1" applyAlignment="1">
      <alignment horizontal="center"/>
    </xf>
    <xf numFmtId="169" fontId="44" fillId="0" borderId="10" xfId="44" applyNumberFormat="1" applyFont="1" applyFill="1" applyBorder="1" applyAlignment="1">
      <alignment horizontal="center" vertical="center"/>
    </xf>
    <xf numFmtId="0" fontId="42" fillId="24" borderId="14" xfId="55" applyFont="1" applyFill="1" applyBorder="1" applyAlignment="1">
      <alignment horizontal="center" vertical="center"/>
    </xf>
    <xf numFmtId="0" fontId="61" fillId="0" borderId="0" xfId="55" applyFont="1"/>
    <xf numFmtId="0" fontId="42" fillId="24" borderId="16" xfId="55" applyFont="1" applyFill="1" applyBorder="1" applyAlignment="1">
      <alignment horizontal="center" vertical="center"/>
    </xf>
    <xf numFmtId="0" fontId="42" fillId="24" borderId="11" xfId="55" applyFont="1" applyFill="1" applyBorder="1" applyAlignment="1">
      <alignment horizontal="center" vertical="center"/>
    </xf>
    <xf numFmtId="0" fontId="42" fillId="24" borderId="10" xfId="55" applyFont="1" applyFill="1" applyBorder="1" applyAlignment="1">
      <alignment horizontal="center" vertical="center" wrapText="1"/>
    </xf>
    <xf numFmtId="0" fontId="45" fillId="0" borderId="0" xfId="55" applyFont="1" applyBorder="1" applyAlignment="1">
      <alignment horizontal="center"/>
    </xf>
    <xf numFmtId="0" fontId="52" fillId="0" borderId="10" xfId="55" applyFont="1" applyFill="1" applyBorder="1" applyAlignment="1">
      <alignment horizontal="left" vertical="center"/>
    </xf>
    <xf numFmtId="0" fontId="52" fillId="0" borderId="10" xfId="55" applyFont="1" applyFill="1" applyBorder="1" applyAlignment="1">
      <alignment horizontal="left" vertical="center" wrapText="1"/>
    </xf>
    <xf numFmtId="0" fontId="52" fillId="0" borderId="10" xfId="55" applyFont="1" applyFill="1" applyBorder="1" applyAlignment="1">
      <alignment horizontal="center" vertical="center"/>
    </xf>
    <xf numFmtId="2" fontId="52" fillId="0" borderId="10" xfId="55" applyNumberFormat="1" applyFont="1" applyFill="1" applyBorder="1" applyAlignment="1">
      <alignment horizontal="center" vertical="center"/>
    </xf>
    <xf numFmtId="169" fontId="52" fillId="0" borderId="10" xfId="55" applyNumberFormat="1" applyFont="1" applyFill="1" applyBorder="1" applyAlignment="1">
      <alignment horizontal="center" vertical="center"/>
    </xf>
    <xf numFmtId="2" fontId="44" fillId="28" borderId="10" xfId="55" applyNumberFormat="1" applyFont="1" applyFill="1" applyBorder="1" applyAlignment="1">
      <alignment horizontal="center" vertical="center"/>
    </xf>
    <xf numFmtId="9" fontId="44" fillId="28" borderId="10" xfId="55" applyNumberFormat="1" applyFont="1" applyFill="1" applyBorder="1" applyAlignment="1">
      <alignment horizontal="center" vertical="center"/>
    </xf>
    <xf numFmtId="0" fontId="61" fillId="0" borderId="0" xfId="55" applyFont="1" applyAlignment="1">
      <alignment horizontal="left"/>
    </xf>
    <xf numFmtId="0" fontId="52" fillId="0" borderId="0" xfId="55" applyFont="1" applyFill="1" applyBorder="1" applyAlignment="1">
      <alignment horizontal="center" vertical="center" wrapText="1"/>
    </xf>
    <xf numFmtId="0" fontId="52" fillId="0" borderId="0" xfId="55" applyFont="1" applyFill="1" applyBorder="1" applyAlignment="1">
      <alignment horizontal="center" vertical="center"/>
    </xf>
    <xf numFmtId="2" fontId="44" fillId="0" borderId="10" xfId="53" applyNumberFormat="1" applyFont="1" applyFill="1" applyBorder="1" applyAlignment="1">
      <alignment horizontal="center" vertical="center"/>
    </xf>
    <xf numFmtId="9" fontId="44" fillId="0" borderId="10" xfId="55" applyNumberFormat="1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/>
    </xf>
    <xf numFmtId="2" fontId="64" fillId="36" borderId="0" xfId="48" applyNumberFormat="1" applyFont="1" applyFill="1" applyBorder="1" applyAlignment="1">
      <alignment horizontal="left" vertical="center"/>
    </xf>
    <xf numFmtId="0" fontId="68" fillId="0" borderId="0" xfId="0" applyFont="1" applyAlignment="1">
      <alignment horizontal="justify" vertical="center" wrapText="1"/>
    </xf>
    <xf numFmtId="0" fontId="42" fillId="28" borderId="0" xfId="0" applyFont="1" applyFill="1" applyBorder="1" applyAlignment="1" applyProtection="1">
      <alignment vertical="center"/>
      <protection locked="0"/>
    </xf>
    <xf numFmtId="0" fontId="42" fillId="28" borderId="0" xfId="0" applyFont="1" applyFill="1" applyBorder="1" applyAlignment="1">
      <alignment wrapText="1"/>
    </xf>
    <xf numFmtId="0" fontId="59" fillId="28" borderId="13" xfId="48" applyFont="1" applyFill="1" applyBorder="1" applyAlignment="1">
      <alignment vertical="center" wrapText="1"/>
    </xf>
    <xf numFmtId="0" fontId="23" fillId="0" borderId="0" xfId="0" applyFont="1"/>
    <xf numFmtId="0" fontId="51" fillId="0" borderId="0" xfId="48" applyFont="1" applyFill="1" applyBorder="1" applyAlignment="1">
      <alignment horizontal="center" vertical="center"/>
    </xf>
    <xf numFmtId="9" fontId="44" fillId="0" borderId="0" xfId="48" applyNumberFormat="1" applyFont="1" applyFill="1" applyBorder="1" applyAlignment="1">
      <alignment horizontal="center" vertical="center"/>
    </xf>
    <xf numFmtId="4" fontId="46" fillId="0" borderId="0" xfId="48" applyNumberFormat="1" applyFont="1" applyFill="1"/>
    <xf numFmtId="4" fontId="51" fillId="0" borderId="0" xfId="48" applyNumberFormat="1" applyFont="1" applyBorder="1" applyAlignment="1">
      <alignment horizontal="left" vertical="center"/>
    </xf>
    <xf numFmtId="4" fontId="47" fillId="0" borderId="0" xfId="48" applyNumberFormat="1" applyFont="1" applyFill="1" applyBorder="1" applyAlignment="1">
      <alignment horizontal="center"/>
    </xf>
    <xf numFmtId="4" fontId="47" fillId="0" borderId="0" xfId="48" applyNumberFormat="1" applyFont="1" applyBorder="1" applyAlignment="1">
      <alignment horizontal="center"/>
    </xf>
    <xf numFmtId="4" fontId="47" fillId="28" borderId="0" xfId="48" applyNumberFormat="1" applyFont="1" applyFill="1" applyBorder="1" applyAlignment="1">
      <alignment horizontal="left"/>
    </xf>
    <xf numFmtId="4" fontId="51" fillId="0" borderId="0" xfId="48" applyNumberFormat="1" applyFont="1" applyBorder="1" applyAlignment="1">
      <alignment horizontal="left"/>
    </xf>
    <xf numFmtId="4" fontId="44" fillId="27" borderId="0" xfId="48" applyNumberFormat="1" applyFont="1" applyFill="1" applyBorder="1" applyAlignment="1">
      <alignment horizontal="center" vertical="center"/>
    </xf>
    <xf numFmtId="4" fontId="47" fillId="0" borderId="0" xfId="48" applyNumberFormat="1" applyFont="1" applyAlignment="1">
      <alignment horizontal="left"/>
    </xf>
    <xf numFmtId="4" fontId="47" fillId="0" borderId="0" xfId="48" applyNumberFormat="1" applyFont="1" applyAlignment="1">
      <alignment horizontal="center"/>
    </xf>
    <xf numFmtId="4" fontId="47" fillId="0" borderId="0" xfId="0" applyNumberFormat="1" applyFont="1" applyFill="1" applyBorder="1" applyAlignment="1">
      <alignment horizontal="center"/>
    </xf>
    <xf numFmtId="4" fontId="47" fillId="27" borderId="0" xfId="0" applyNumberFormat="1" applyFont="1" applyFill="1" applyBorder="1" applyAlignment="1">
      <alignment horizontal="center" vertical="center"/>
    </xf>
    <xf numFmtId="4" fontId="47" fillId="0" borderId="0" xfId="0" applyNumberFormat="1" applyFont="1" applyFill="1" applyBorder="1" applyAlignment="1">
      <alignment horizontal="center" vertical="center"/>
    </xf>
    <xf numFmtId="4" fontId="47" fillId="0" borderId="0" xfId="0" applyNumberFormat="1" applyFont="1" applyFill="1" applyBorder="1"/>
    <xf numFmtId="4" fontId="51" fillId="0" borderId="0" xfId="0" applyNumberFormat="1" applyFont="1" applyBorder="1"/>
    <xf numFmtId="4" fontId="51" fillId="0" borderId="15" xfId="0" applyNumberFormat="1" applyFont="1" applyBorder="1"/>
    <xf numFmtId="4" fontId="51" fillId="0" borderId="15" xfId="0" applyNumberFormat="1" applyFont="1" applyBorder="1" applyAlignment="1"/>
    <xf numFmtId="4" fontId="51" fillId="0" borderId="0" xfId="0" applyNumberFormat="1" applyFont="1" applyFill="1" applyBorder="1" applyAlignment="1">
      <alignment horizontal="center" vertical="center"/>
    </xf>
    <xf numFmtId="4" fontId="51" fillId="28" borderId="0" xfId="0" applyNumberFormat="1" applyFont="1" applyFill="1" applyBorder="1" applyAlignment="1">
      <alignment horizontal="center" vertical="center"/>
    </xf>
    <xf numFmtId="4" fontId="47" fillId="0" borderId="0" xfId="0" applyNumberFormat="1" applyFont="1" applyBorder="1" applyAlignment="1">
      <alignment horizontal="center"/>
    </xf>
    <xf numFmtId="4" fontId="3" fillId="28" borderId="0" xfId="0" applyNumberFormat="1" applyFont="1" applyFill="1"/>
    <xf numFmtId="4" fontId="51" fillId="0" borderId="10" xfId="0" applyNumberFormat="1" applyFont="1" applyFill="1" applyBorder="1" applyAlignment="1">
      <alignment horizontal="center" vertical="center"/>
    </xf>
    <xf numFmtId="4" fontId="47" fillId="0" borderId="0" xfId="0" applyNumberFormat="1" applyFont="1" applyAlignment="1">
      <alignment horizontal="center"/>
    </xf>
    <xf numFmtId="4" fontId="47" fillId="28" borderId="0" xfId="0" applyNumberFormat="1" applyFont="1" applyFill="1"/>
    <xf numFmtId="4" fontId="46" fillId="0" borderId="0" xfId="0" applyNumberFormat="1" applyFont="1" applyAlignment="1">
      <alignment horizontal="center" vertical="center"/>
    </xf>
    <xf numFmtId="4" fontId="46" fillId="0" borderId="0" xfId="0" applyNumberFormat="1" applyFont="1" applyBorder="1" applyAlignment="1">
      <alignment horizontal="center" vertical="center"/>
    </xf>
    <xf numFmtId="4" fontId="47" fillId="28" borderId="0" xfId="0" applyNumberFormat="1" applyFont="1" applyFill="1" applyBorder="1" applyAlignment="1">
      <alignment horizontal="center" vertical="center"/>
    </xf>
    <xf numFmtId="4" fontId="46" fillId="28" borderId="0" xfId="0" applyNumberFormat="1" applyFont="1" applyFill="1" applyAlignment="1">
      <alignment horizontal="center" vertical="center"/>
    </xf>
    <xf numFmtId="0" fontId="53" fillId="0" borderId="0" xfId="45" applyFont="1"/>
    <xf numFmtId="0" fontId="44" fillId="31" borderId="12" xfId="45" applyFont="1" applyFill="1" applyBorder="1" applyAlignment="1">
      <alignment vertical="center"/>
    </xf>
    <xf numFmtId="0" fontId="47" fillId="0" borderId="0" xfId="45" applyFont="1"/>
    <xf numFmtId="4" fontId="44" fillId="0" borderId="10" xfId="0" applyNumberFormat="1" applyFont="1" applyFill="1" applyBorder="1" applyAlignment="1">
      <alignment horizontal="left" vertical="center"/>
    </xf>
    <xf numFmtId="0" fontId="46" fillId="0" borderId="0" xfId="45" applyFont="1" applyFill="1" applyAlignment="1">
      <alignment vertical="center"/>
    </xf>
    <xf numFmtId="0" fontId="54" fillId="0" borderId="0" xfId="45" applyFont="1" applyFill="1" applyBorder="1" applyAlignment="1">
      <alignment horizontal="left" vertical="center"/>
    </xf>
    <xf numFmtId="0" fontId="54" fillId="0" borderId="0" xfId="45" applyFont="1" applyFill="1" applyBorder="1" applyAlignment="1">
      <alignment horizontal="center" vertical="center"/>
    </xf>
    <xf numFmtId="0" fontId="45" fillId="0" borderId="0" xfId="45" applyFont="1"/>
    <xf numFmtId="0" fontId="44" fillId="27" borderId="0" xfId="45" applyFont="1" applyFill="1" applyAlignment="1">
      <alignment vertical="center"/>
    </xf>
    <xf numFmtId="0" fontId="47" fillId="27" borderId="0" xfId="45" applyFont="1" applyFill="1" applyAlignment="1">
      <alignment horizontal="left" vertical="center"/>
    </xf>
    <xf numFmtId="0" fontId="47" fillId="27" borderId="0" xfId="45" applyFont="1" applyFill="1"/>
    <xf numFmtId="0" fontId="47" fillId="27" borderId="0" xfId="45" applyFont="1" applyFill="1" applyBorder="1" applyAlignment="1">
      <alignment horizontal="center" vertical="center"/>
    </xf>
    <xf numFmtId="0" fontId="69" fillId="33" borderId="32" xfId="0" applyFont="1" applyFill="1" applyBorder="1"/>
    <xf numFmtId="2" fontId="44" fillId="28" borderId="0" xfId="45" applyNumberFormat="1" applyFont="1" applyFill="1" applyBorder="1" applyAlignment="1">
      <alignment horizontal="center" vertical="center"/>
    </xf>
    <xf numFmtId="0" fontId="44" fillId="26" borderId="0" xfId="0" applyFont="1" applyFill="1" applyBorder="1" applyAlignment="1">
      <alignment horizontal="center" vertical="center"/>
    </xf>
    <xf numFmtId="0" fontId="44" fillId="26" borderId="0" xfId="48" applyFont="1" applyFill="1" applyBorder="1" applyAlignment="1">
      <alignment horizontal="center" vertical="center"/>
    </xf>
    <xf numFmtId="0" fontId="42" fillId="24" borderId="14" xfId="55" applyFont="1" applyFill="1" applyBorder="1" applyAlignment="1">
      <alignment horizontal="center" vertical="center" wrapText="1"/>
    </xf>
    <xf numFmtId="0" fontId="42" fillId="24" borderId="16" xfId="55" applyFont="1" applyFill="1" applyBorder="1" applyAlignment="1">
      <alignment horizontal="center" vertical="center" wrapText="1"/>
    </xf>
    <xf numFmtId="0" fontId="47" fillId="0" borderId="0" xfId="48" applyFont="1" applyFill="1" applyBorder="1" applyAlignment="1">
      <alignment horizontal="left" vertical="center"/>
    </xf>
    <xf numFmtId="0" fontId="42" fillId="24" borderId="14" xfId="48" applyFont="1" applyFill="1" applyBorder="1" applyAlignment="1">
      <alignment horizontal="center" vertical="top" wrapText="1"/>
    </xf>
    <xf numFmtId="0" fontId="42" fillId="24" borderId="16" xfId="48" applyFont="1" applyFill="1" applyBorder="1" applyAlignment="1">
      <alignment horizontal="center" vertical="top" wrapText="1"/>
    </xf>
    <xf numFmtId="0" fontId="42" fillId="24" borderId="14" xfId="48" applyFont="1" applyFill="1" applyBorder="1" applyAlignment="1">
      <alignment horizontal="center" vertical="top"/>
    </xf>
    <xf numFmtId="0" fontId="42" fillId="24" borderId="16" xfId="48" applyFont="1" applyFill="1" applyBorder="1" applyAlignment="1">
      <alignment horizontal="center" vertical="top"/>
    </xf>
    <xf numFmtId="0" fontId="42" fillId="24" borderId="10" xfId="48" applyFont="1" applyFill="1" applyBorder="1" applyAlignment="1">
      <alignment horizontal="center" vertical="top" wrapText="1"/>
    </xf>
    <xf numFmtId="0" fontId="42" fillId="24" borderId="10" xfId="0" applyFont="1" applyFill="1" applyBorder="1" applyAlignment="1">
      <alignment horizontal="center" vertical="top" wrapText="1"/>
    </xf>
    <xf numFmtId="0" fontId="44" fillId="26" borderId="0" xfId="48" applyFont="1" applyFill="1" applyBorder="1" applyAlignment="1">
      <alignment horizontal="center" vertical="center"/>
    </xf>
    <xf numFmtId="0" fontId="42" fillId="24" borderId="14" xfId="48" applyFont="1" applyFill="1" applyBorder="1" applyAlignment="1">
      <alignment horizontal="center" vertical="top"/>
    </xf>
    <xf numFmtId="0" fontId="42" fillId="24" borderId="16" xfId="48" applyFont="1" applyFill="1" applyBorder="1" applyAlignment="1">
      <alignment horizontal="center" vertical="top"/>
    </xf>
    <xf numFmtId="0" fontId="42" fillId="24" borderId="10" xfId="48" applyFont="1" applyFill="1" applyBorder="1" applyAlignment="1">
      <alignment horizontal="center" vertical="top" wrapText="1"/>
    </xf>
    <xf numFmtId="0" fontId="42" fillId="24" borderId="10" xfId="0" applyFont="1" applyFill="1" applyBorder="1" applyAlignment="1">
      <alignment horizontal="center" vertical="top" wrapText="1"/>
    </xf>
    <xf numFmtId="0" fontId="72" fillId="26" borderId="0" xfId="48" applyFont="1" applyFill="1" applyBorder="1" applyAlignment="1">
      <alignment horizontal="center" vertical="center"/>
    </xf>
    <xf numFmtId="3" fontId="73" fillId="0" borderId="0" xfId="48" applyNumberFormat="1" applyFont="1" applyFill="1" applyBorder="1" applyAlignment="1">
      <alignment horizontal="center" vertical="center"/>
    </xf>
    <xf numFmtId="3" fontId="74" fillId="0" borderId="0" xfId="48" applyNumberFormat="1" applyFont="1" applyFill="1" applyBorder="1" applyAlignment="1">
      <alignment horizontal="center" vertical="center"/>
    </xf>
    <xf numFmtId="4" fontId="73" fillId="0" borderId="10" xfId="48" applyNumberFormat="1" applyFont="1" applyFill="1" applyBorder="1" applyAlignment="1">
      <alignment horizontal="center" vertical="center"/>
    </xf>
    <xf numFmtId="3" fontId="75" fillId="0" borderId="0" xfId="48" applyNumberFormat="1" applyFont="1" applyFill="1" applyBorder="1" applyAlignment="1">
      <alignment horizontal="center" vertical="center"/>
    </xf>
    <xf numFmtId="3" fontId="75" fillId="0" borderId="0" xfId="48" applyNumberFormat="1" applyFont="1" applyFill="1"/>
    <xf numFmtId="0" fontId="74" fillId="0" borderId="0" xfId="48" applyFont="1" applyFill="1" applyBorder="1" applyAlignment="1">
      <alignment horizontal="center" vertical="center"/>
    </xf>
    <xf numFmtId="4" fontId="73" fillId="0" borderId="0" xfId="48" applyNumberFormat="1" applyFont="1" applyFill="1" applyBorder="1" applyAlignment="1">
      <alignment horizontal="center" vertical="center"/>
    </xf>
    <xf numFmtId="3" fontId="73" fillId="0" borderId="10" xfId="48" applyNumberFormat="1" applyFont="1" applyFill="1" applyBorder="1" applyAlignment="1">
      <alignment horizontal="center" vertical="center"/>
    </xf>
    <xf numFmtId="3" fontId="76" fillId="0" borderId="0" xfId="48" applyNumberFormat="1" applyFont="1" applyFill="1"/>
    <xf numFmtId="0" fontId="77" fillId="0" borderId="0" xfId="48" applyFont="1" applyFill="1"/>
    <xf numFmtId="0" fontId="77" fillId="0" borderId="0" xfId="48" applyFont="1"/>
    <xf numFmtId="0" fontId="75" fillId="0" borderId="0" xfId="48" applyFont="1" applyFill="1"/>
    <xf numFmtId="0" fontId="73" fillId="0" borderId="0" xfId="48" applyFont="1"/>
    <xf numFmtId="0" fontId="73" fillId="0" borderId="0" xfId="48" applyFont="1" applyFill="1"/>
    <xf numFmtId="0" fontId="76" fillId="0" borderId="0" xfId="48" applyFont="1"/>
    <xf numFmtId="0" fontId="78" fillId="0" borderId="0" xfId="48" applyFont="1"/>
    <xf numFmtId="4" fontId="75" fillId="0" borderId="0" xfId="48" applyNumberFormat="1" applyFont="1" applyFill="1" applyBorder="1" applyAlignment="1">
      <alignment horizontal="center" vertical="center"/>
    </xf>
    <xf numFmtId="4" fontId="74" fillId="0" borderId="0" xfId="48" applyNumberFormat="1" applyFont="1" applyFill="1" applyBorder="1" applyAlignment="1">
      <alignment horizontal="center" vertical="center"/>
    </xf>
    <xf numFmtId="4" fontId="73" fillId="0" borderId="17" xfId="48" applyNumberFormat="1" applyFont="1" applyFill="1" applyBorder="1" applyAlignment="1">
      <alignment horizontal="center" vertical="center"/>
    </xf>
    <xf numFmtId="4" fontId="75" fillId="0" borderId="0" xfId="48" applyNumberFormat="1" applyFont="1" applyFill="1"/>
    <xf numFmtId="4" fontId="76" fillId="0" borderId="0" xfId="48" applyNumberFormat="1" applyFont="1" applyFill="1"/>
    <xf numFmtId="4" fontId="77" fillId="0" borderId="0" xfId="48" applyNumberFormat="1" applyFont="1" applyFill="1"/>
    <xf numFmtId="0" fontId="76" fillId="0" borderId="0" xfId="48" applyFont="1" applyFill="1" applyAlignment="1" applyProtection="1">
      <alignment horizontal="center"/>
      <protection locked="0"/>
    </xf>
    <xf numFmtId="0" fontId="76" fillId="0" borderId="0" xfId="48" applyFont="1" applyAlignment="1" applyProtection="1">
      <alignment horizontal="center"/>
      <protection locked="0"/>
    </xf>
    <xf numFmtId="4" fontId="75" fillId="0" borderId="0" xfId="48" applyNumberFormat="1" applyFont="1"/>
    <xf numFmtId="4" fontId="75" fillId="27" borderId="0" xfId="48" applyNumberFormat="1" applyFont="1" applyFill="1" applyBorder="1" applyAlignment="1">
      <alignment horizontal="center" vertical="center"/>
    </xf>
    <xf numFmtId="4" fontId="74" fillId="0" borderId="0" xfId="48" applyNumberFormat="1" applyFont="1" applyBorder="1" applyAlignment="1">
      <alignment horizontal="left" vertical="center"/>
    </xf>
    <xf numFmtId="4" fontId="73" fillId="28" borderId="10" xfId="48" applyNumberFormat="1" applyFont="1" applyFill="1" applyBorder="1" applyAlignment="1">
      <alignment horizontal="center" vertical="center"/>
    </xf>
    <xf numFmtId="4" fontId="73" fillId="28" borderId="10" xfId="0" applyNumberFormat="1" applyFont="1" applyFill="1" applyBorder="1" applyAlignment="1">
      <alignment horizontal="center" vertical="center"/>
    </xf>
    <xf numFmtId="4" fontId="75" fillId="0" borderId="0" xfId="48" applyNumberFormat="1" applyFont="1" applyFill="1" applyBorder="1" applyAlignment="1">
      <alignment horizontal="center"/>
    </xf>
    <xf numFmtId="4" fontId="75" fillId="0" borderId="0" xfId="48" applyNumberFormat="1" applyFont="1" applyBorder="1" applyAlignment="1">
      <alignment horizontal="center"/>
    </xf>
    <xf numFmtId="3" fontId="73" fillId="28" borderId="10" xfId="48" applyNumberFormat="1" applyFont="1" applyFill="1" applyBorder="1" applyAlignment="1">
      <alignment horizontal="center" vertical="center"/>
    </xf>
    <xf numFmtId="3" fontId="74" fillId="0" borderId="0" xfId="48" applyNumberFormat="1" applyFont="1" applyBorder="1" applyAlignment="1">
      <alignment horizontal="left" vertical="center"/>
    </xf>
    <xf numFmtId="0" fontId="76" fillId="0" borderId="0" xfId="0" applyFont="1"/>
    <xf numFmtId="0" fontId="75" fillId="27" borderId="0" xfId="0" applyFont="1" applyFill="1" applyBorder="1" applyAlignment="1">
      <alignment horizontal="center" vertical="center"/>
    </xf>
    <xf numFmtId="0" fontId="74" fillId="0" borderId="16" xfId="0" applyFont="1" applyFill="1" applyBorder="1" applyAlignment="1">
      <alignment horizontal="center" vertical="center" wrapText="1"/>
    </xf>
    <xf numFmtId="4" fontId="76" fillId="0" borderId="0" xfId="0" applyNumberFormat="1" applyFont="1" applyAlignment="1">
      <alignment horizontal="center" vertical="center"/>
    </xf>
    <xf numFmtId="4" fontId="75" fillId="27" borderId="0" xfId="0" applyNumberFormat="1" applyFont="1" applyFill="1" applyBorder="1" applyAlignment="1">
      <alignment horizontal="center" vertical="center"/>
    </xf>
    <xf numFmtId="4" fontId="74" fillId="0" borderId="0" xfId="0" applyNumberFormat="1" applyFont="1" applyFill="1" applyBorder="1" applyAlignment="1">
      <alignment horizontal="center" vertical="center"/>
    </xf>
    <xf numFmtId="4" fontId="76" fillId="0" borderId="0" xfId="0" applyNumberFormat="1" applyFont="1" applyBorder="1" applyAlignment="1">
      <alignment horizontal="center" vertical="center"/>
    </xf>
    <xf numFmtId="4" fontId="76" fillId="0" borderId="0" xfId="0" applyNumberFormat="1" applyFont="1" applyFill="1" applyAlignment="1">
      <alignment horizontal="center" vertical="center"/>
    </xf>
    <xf numFmtId="4" fontId="75" fillId="28" borderId="0" xfId="0" applyNumberFormat="1" applyFont="1" applyFill="1" applyBorder="1" applyAlignment="1">
      <alignment horizontal="center" vertical="center"/>
    </xf>
    <xf numFmtId="4" fontId="74" fillId="28" borderId="0" xfId="0" applyNumberFormat="1" applyFont="1" applyFill="1" applyBorder="1" applyAlignment="1">
      <alignment horizontal="center" vertical="center"/>
    </xf>
    <xf numFmtId="4" fontId="73" fillId="0" borderId="10" xfId="0" applyNumberFormat="1" applyFont="1" applyFill="1" applyBorder="1" applyAlignment="1">
      <alignment horizontal="center" vertical="center"/>
    </xf>
    <xf numFmtId="4" fontId="76" fillId="28" borderId="0" xfId="0" applyNumberFormat="1" applyFont="1" applyFill="1" applyAlignment="1">
      <alignment horizontal="center" vertical="center"/>
    </xf>
    <xf numFmtId="4" fontId="76" fillId="0" borderId="0" xfId="0" applyNumberFormat="1" applyFont="1"/>
    <xf numFmtId="3" fontId="73" fillId="0" borderId="10" xfId="0" applyNumberFormat="1" applyFont="1" applyFill="1" applyBorder="1" applyAlignment="1">
      <alignment horizontal="center" vertical="center"/>
    </xf>
    <xf numFmtId="3" fontId="73" fillId="28" borderId="10" xfId="0" applyNumberFormat="1" applyFont="1" applyFill="1" applyBorder="1" applyAlignment="1">
      <alignment horizontal="center" vertical="center"/>
    </xf>
    <xf numFmtId="3" fontId="74" fillId="28" borderId="0" xfId="0" applyNumberFormat="1" applyFont="1" applyFill="1" applyBorder="1" applyAlignment="1">
      <alignment horizontal="center" vertical="center"/>
    </xf>
    <xf numFmtId="0" fontId="75" fillId="0" borderId="0" xfId="0" applyFont="1"/>
    <xf numFmtId="0" fontId="73" fillId="26" borderId="0" xfId="0" applyFont="1" applyFill="1" applyBorder="1" applyAlignment="1">
      <alignment vertical="center"/>
    </xf>
    <xf numFmtId="0" fontId="75" fillId="27" borderId="0" xfId="0" applyFont="1" applyFill="1" applyBorder="1" applyAlignment="1">
      <alignment horizontal="center"/>
    </xf>
    <xf numFmtId="0" fontId="75" fillId="0" borderId="0" xfId="0" applyFont="1" applyBorder="1" applyAlignment="1">
      <alignment horizontal="center"/>
    </xf>
    <xf numFmtId="3" fontId="73" fillId="0" borderId="0" xfId="0" applyNumberFormat="1" applyFont="1" applyFill="1" applyBorder="1" applyAlignment="1">
      <alignment horizontal="center" vertical="center"/>
    </xf>
    <xf numFmtId="3" fontId="73" fillId="28" borderId="0" xfId="0" applyNumberFormat="1" applyFont="1" applyFill="1" applyBorder="1" applyAlignment="1">
      <alignment horizontal="center" vertical="center"/>
    </xf>
    <xf numFmtId="3" fontId="75" fillId="0" borderId="0" xfId="0" applyNumberFormat="1" applyFont="1" applyFill="1" applyBorder="1" applyAlignment="1">
      <alignment horizontal="center"/>
    </xf>
    <xf numFmtId="3" fontId="75" fillId="27" borderId="0" xfId="0" applyNumberFormat="1" applyFont="1" applyFill="1" applyBorder="1" applyAlignment="1">
      <alignment horizontal="center" vertical="center"/>
    </xf>
    <xf numFmtId="3" fontId="75" fillId="0" borderId="0" xfId="0" applyNumberFormat="1" applyFont="1" applyFill="1" applyBorder="1" applyAlignment="1">
      <alignment horizontal="center" vertical="center"/>
    </xf>
    <xf numFmtId="3" fontId="75" fillId="0" borderId="0" xfId="0" applyNumberFormat="1" applyFont="1" applyFill="1" applyBorder="1"/>
    <xf numFmtId="4" fontId="75" fillId="0" borderId="0" xfId="0" applyNumberFormat="1" applyFont="1" applyFill="1" applyBorder="1" applyAlignment="1">
      <alignment horizontal="center" vertical="center"/>
    </xf>
    <xf numFmtId="4" fontId="74" fillId="0" borderId="0" xfId="0" applyNumberFormat="1" applyFont="1" applyBorder="1"/>
    <xf numFmtId="4" fontId="74" fillId="0" borderId="12" xfId="0" applyNumberFormat="1" applyFont="1" applyBorder="1" applyAlignment="1">
      <alignment horizontal="center"/>
    </xf>
    <xf numFmtId="4" fontId="74" fillId="0" borderId="15" xfId="0" applyNumberFormat="1" applyFont="1" applyBorder="1"/>
    <xf numFmtId="4" fontId="74" fillId="0" borderId="15" xfId="0" applyNumberFormat="1" applyFont="1" applyBorder="1" applyAlignment="1"/>
    <xf numFmtId="3" fontId="74" fillId="0" borderId="0" xfId="0" applyNumberFormat="1" applyFont="1" applyFill="1" applyBorder="1" applyAlignment="1">
      <alignment horizontal="center" vertical="center"/>
    </xf>
    <xf numFmtId="3" fontId="75" fillId="0" borderId="0" xfId="0" applyNumberFormat="1" applyFont="1" applyBorder="1" applyAlignment="1">
      <alignment horizontal="center"/>
    </xf>
    <xf numFmtId="4" fontId="75" fillId="0" borderId="0" xfId="0" applyNumberFormat="1" applyFont="1" applyFill="1" applyBorder="1" applyAlignment="1">
      <alignment horizontal="center"/>
    </xf>
    <xf numFmtId="4" fontId="75" fillId="0" borderId="0" xfId="0" applyNumberFormat="1" applyFont="1" applyBorder="1" applyAlignment="1">
      <alignment horizontal="center"/>
    </xf>
    <xf numFmtId="4" fontId="78" fillId="28" borderId="0" xfId="0" applyNumberFormat="1" applyFont="1" applyFill="1"/>
    <xf numFmtId="4" fontId="73" fillId="28" borderId="0" xfId="0" applyNumberFormat="1" applyFont="1" applyFill="1" applyBorder="1" applyAlignment="1">
      <alignment horizontal="center" vertical="center"/>
    </xf>
    <xf numFmtId="4" fontId="75" fillId="28" borderId="0" xfId="0" applyNumberFormat="1" applyFont="1" applyFill="1" applyAlignment="1">
      <alignment horizontal="center"/>
    </xf>
    <xf numFmtId="4" fontId="73" fillId="0" borderId="0" xfId="0" applyNumberFormat="1" applyFont="1" applyFill="1" applyBorder="1" applyAlignment="1">
      <alignment horizontal="center" vertical="center"/>
    </xf>
    <xf numFmtId="4" fontId="74" fillId="0" borderId="0" xfId="48" applyNumberFormat="1" applyFont="1" applyBorder="1" applyAlignment="1">
      <alignment horizontal="left"/>
    </xf>
    <xf numFmtId="4" fontId="75" fillId="28" borderId="0" xfId="48" applyNumberFormat="1" applyFont="1" applyFill="1" applyBorder="1" applyAlignment="1">
      <alignment horizontal="left"/>
    </xf>
    <xf numFmtId="4" fontId="75" fillId="0" borderId="0" xfId="48" applyNumberFormat="1" applyFont="1" applyFill="1" applyBorder="1" applyAlignment="1">
      <alignment horizontal="left"/>
    </xf>
    <xf numFmtId="4" fontId="74" fillId="0" borderId="0" xfId="0" applyNumberFormat="1" applyFont="1" applyBorder="1" applyAlignment="1">
      <alignment horizontal="center" vertical="center"/>
    </xf>
    <xf numFmtId="4" fontId="74" fillId="0" borderId="10" xfId="0" applyNumberFormat="1" applyFont="1" applyFill="1" applyBorder="1" applyAlignment="1">
      <alignment horizontal="center" vertical="center"/>
    </xf>
    <xf numFmtId="4" fontId="75" fillId="0" borderId="0" xfId="0" applyNumberFormat="1" applyFont="1" applyAlignment="1">
      <alignment horizontal="center"/>
    </xf>
    <xf numFmtId="4" fontId="75" fillId="0" borderId="0" xfId="0" applyNumberFormat="1" applyFont="1" applyFill="1" applyAlignment="1">
      <alignment horizontal="center"/>
    </xf>
    <xf numFmtId="4" fontId="75" fillId="0" borderId="0" xfId="0" applyNumberFormat="1" applyFont="1"/>
    <xf numFmtId="0" fontId="75" fillId="0" borderId="0" xfId="0" applyFont="1" applyAlignment="1">
      <alignment horizontal="left" wrapText="1"/>
    </xf>
    <xf numFmtId="4" fontId="75" fillId="0" borderId="0" xfId="0" applyNumberFormat="1" applyFont="1" applyFill="1" applyBorder="1"/>
    <xf numFmtId="0" fontId="74" fillId="28" borderId="0" xfId="0" applyFont="1" applyFill="1" applyBorder="1" applyAlignment="1">
      <alignment horizontal="center" vertical="center"/>
    </xf>
    <xf numFmtId="0" fontId="75" fillId="0" borderId="0" xfId="0" applyFont="1" applyAlignment="1">
      <alignment horizontal="center"/>
    </xf>
    <xf numFmtId="4" fontId="75" fillId="28" borderId="0" xfId="0" applyNumberFormat="1" applyFont="1" applyFill="1"/>
    <xf numFmtId="0" fontId="75" fillId="0" borderId="0" xfId="0" applyFont="1" applyBorder="1" applyAlignment="1">
      <alignment horizontal="center" vertical="center"/>
    </xf>
    <xf numFmtId="0" fontId="73" fillId="0" borderId="0" xfId="48" applyFont="1" applyAlignment="1">
      <alignment horizontal="left"/>
    </xf>
    <xf numFmtId="0" fontId="73" fillId="27" borderId="0" xfId="48" applyFont="1" applyFill="1" applyBorder="1" applyAlignment="1">
      <alignment horizontal="center" vertical="center"/>
    </xf>
    <xf numFmtId="0" fontId="74" fillId="0" borderId="0" xfId="48" applyFont="1" applyBorder="1" applyAlignment="1">
      <alignment horizontal="left"/>
    </xf>
    <xf numFmtId="4" fontId="73" fillId="0" borderId="0" xfId="48" applyNumberFormat="1" applyFont="1" applyAlignment="1">
      <alignment horizontal="left"/>
    </xf>
    <xf numFmtId="4" fontId="73" fillId="27" borderId="0" xfId="48" applyNumberFormat="1" applyFont="1" applyFill="1" applyBorder="1" applyAlignment="1">
      <alignment horizontal="center" vertical="center"/>
    </xf>
    <xf numFmtId="4" fontId="75" fillId="0" borderId="0" xfId="48" applyNumberFormat="1" applyFont="1" applyAlignment="1">
      <alignment horizontal="left"/>
    </xf>
    <xf numFmtId="4" fontId="75" fillId="0" borderId="0" xfId="48" applyNumberFormat="1" applyFont="1" applyAlignment="1">
      <alignment horizontal="center"/>
    </xf>
    <xf numFmtId="0" fontId="75" fillId="0" borderId="0" xfId="48" applyFont="1"/>
    <xf numFmtId="0" fontId="75" fillId="0" borderId="0" xfId="48" applyFont="1" applyAlignment="1">
      <alignment horizontal="center"/>
    </xf>
    <xf numFmtId="0" fontId="80" fillId="0" borderId="0" xfId="55" applyFont="1" applyBorder="1" applyAlignment="1">
      <alignment horizontal="center"/>
    </xf>
    <xf numFmtId="2" fontId="73" fillId="28" borderId="10" xfId="55" applyNumberFormat="1" applyFont="1" applyFill="1" applyBorder="1" applyAlignment="1">
      <alignment horizontal="center" vertical="center"/>
    </xf>
    <xf numFmtId="2" fontId="73" fillId="0" borderId="10" xfId="55" applyNumberFormat="1" applyFont="1" applyFill="1" applyBorder="1" applyAlignment="1">
      <alignment horizontal="center" vertical="center"/>
    </xf>
    <xf numFmtId="0" fontId="81" fillId="0" borderId="0" xfId="55" applyFont="1" applyFill="1" applyBorder="1" applyAlignment="1">
      <alignment horizontal="center" vertical="center"/>
    </xf>
    <xf numFmtId="0" fontId="70" fillId="0" borderId="0" xfId="55" applyFont="1"/>
    <xf numFmtId="0" fontId="75" fillId="27" borderId="0" xfId="48" applyFont="1" applyFill="1" applyAlignment="1">
      <alignment horizontal="left" vertical="center"/>
    </xf>
    <xf numFmtId="0" fontId="77" fillId="31" borderId="0" xfId="48" applyFont="1" applyFill="1" applyAlignment="1">
      <alignment vertical="center" wrapText="1"/>
    </xf>
    <xf numFmtId="4" fontId="82" fillId="0" borderId="10" xfId="53" applyNumberFormat="1" applyFont="1" applyBorder="1" applyAlignment="1">
      <alignment horizontal="center"/>
    </xf>
    <xf numFmtId="4" fontId="73" fillId="28" borderId="0" xfId="48" applyNumberFormat="1" applyFont="1" applyFill="1" applyBorder="1" applyAlignment="1">
      <alignment horizontal="center" vertical="center"/>
    </xf>
    <xf numFmtId="0" fontId="70" fillId="0" borderId="0" xfId="53" applyFont="1"/>
    <xf numFmtId="0" fontId="72" fillId="27" borderId="0" xfId="48" applyFont="1" applyFill="1" applyAlignment="1">
      <alignment horizontal="left" vertical="center"/>
    </xf>
    <xf numFmtId="0" fontId="83" fillId="31" borderId="0" xfId="48" applyFont="1" applyFill="1" applyAlignment="1">
      <alignment vertical="center" wrapText="1"/>
    </xf>
    <xf numFmtId="0" fontId="83" fillId="36" borderId="0" xfId="48" applyFont="1" applyFill="1" applyAlignment="1">
      <alignment vertical="center" wrapText="1"/>
    </xf>
    <xf numFmtId="0" fontId="81" fillId="36" borderId="0" xfId="48" applyFont="1" applyFill="1" applyAlignment="1">
      <alignment vertical="center" wrapText="1"/>
    </xf>
    <xf numFmtId="4" fontId="84" fillId="28" borderId="0" xfId="48" applyNumberFormat="1" applyFont="1" applyFill="1" applyBorder="1" applyAlignment="1">
      <alignment horizontal="center" vertical="center"/>
    </xf>
    <xf numFmtId="4" fontId="84" fillId="36" borderId="0" xfId="48" applyNumberFormat="1" applyFont="1" applyFill="1" applyBorder="1" applyAlignment="1">
      <alignment horizontal="center" vertical="center"/>
    </xf>
    <xf numFmtId="4" fontId="81" fillId="36" borderId="0" xfId="48" applyNumberFormat="1" applyFont="1" applyFill="1" applyBorder="1" applyAlignment="1">
      <alignment horizontal="center" vertical="center"/>
    </xf>
    <xf numFmtId="0" fontId="84" fillId="0" borderId="0" xfId="48" applyFont="1" applyBorder="1" applyAlignment="1">
      <alignment vertical="center"/>
    </xf>
    <xf numFmtId="0" fontId="83" fillId="0" borderId="0" xfId="0" applyFont="1" applyBorder="1" applyAlignment="1">
      <alignment vertical="center"/>
    </xf>
    <xf numFmtId="0" fontId="83" fillId="0" borderId="0" xfId="0" applyFont="1"/>
    <xf numFmtId="0" fontId="81" fillId="36" borderId="12" xfId="48" applyFont="1" applyFill="1" applyBorder="1" applyAlignment="1">
      <alignment vertical="center" wrapText="1"/>
    </xf>
    <xf numFmtId="0" fontId="84" fillId="28" borderId="0" xfId="54" applyFont="1" applyFill="1" applyBorder="1" applyAlignment="1">
      <alignment horizontal="center" vertical="center" wrapText="1"/>
    </xf>
    <xf numFmtId="0" fontId="70" fillId="0" borderId="0" xfId="0" applyFont="1"/>
    <xf numFmtId="2" fontId="84" fillId="36" borderId="0" xfId="48" applyNumberFormat="1" applyFont="1" applyFill="1" applyBorder="1" applyAlignment="1">
      <alignment horizontal="center" vertical="center"/>
    </xf>
    <xf numFmtId="0" fontId="82" fillId="0" borderId="10" xfId="53" applyFont="1" applyBorder="1" applyAlignment="1">
      <alignment horizontal="center"/>
    </xf>
    <xf numFmtId="3" fontId="77" fillId="31" borderId="0" xfId="48" applyNumberFormat="1" applyFont="1" applyFill="1" applyAlignment="1">
      <alignment vertical="center" wrapText="1"/>
    </xf>
    <xf numFmtId="3" fontId="84" fillId="0" borderId="10" xfId="48" applyNumberFormat="1" applyFont="1" applyFill="1" applyBorder="1" applyAlignment="1">
      <alignment horizontal="center" vertical="center"/>
    </xf>
    <xf numFmtId="3" fontId="84" fillId="28" borderId="10" xfId="48" applyNumberFormat="1" applyFont="1" applyFill="1" applyBorder="1" applyAlignment="1">
      <alignment horizontal="center" vertical="center"/>
    </xf>
    <xf numFmtId="0" fontId="75" fillId="36" borderId="0" xfId="48" applyFont="1" applyFill="1" applyBorder="1" applyAlignment="1">
      <alignment vertical="center"/>
    </xf>
    <xf numFmtId="0" fontId="75" fillId="0" borderId="0" xfId="48" applyFont="1" applyFill="1" applyBorder="1" applyAlignment="1">
      <alignment vertical="center"/>
    </xf>
    <xf numFmtId="0" fontId="75" fillId="0" borderId="0" xfId="48" applyFont="1" applyFill="1" applyAlignment="1">
      <alignment vertical="center"/>
    </xf>
    <xf numFmtId="0" fontId="75" fillId="0" borderId="0" xfId="48" applyFont="1" applyFill="1" applyBorder="1" applyAlignment="1">
      <alignment horizontal="center" vertical="center"/>
    </xf>
    <xf numFmtId="0" fontId="75" fillId="0" borderId="0" xfId="48" applyFont="1" applyFill="1" applyBorder="1" applyAlignment="1">
      <alignment horizontal="left" vertical="center" indent="1"/>
    </xf>
    <xf numFmtId="0" fontId="71" fillId="27" borderId="0" xfId="48" applyFont="1" applyFill="1" applyBorder="1" applyAlignment="1">
      <alignment horizontal="center" vertical="center"/>
    </xf>
    <xf numFmtId="171" fontId="71" fillId="27" borderId="0" xfId="48" applyNumberFormat="1" applyFont="1" applyFill="1" applyBorder="1" applyAlignment="1">
      <alignment horizontal="center" vertical="center"/>
    </xf>
    <xf numFmtId="3" fontId="75" fillId="0" borderId="0" xfId="48" applyNumberFormat="1" applyFont="1"/>
    <xf numFmtId="0" fontId="85" fillId="0" borderId="13" xfId="48" applyFont="1" applyFill="1" applyBorder="1" applyAlignment="1">
      <alignment horizontal="left" vertical="center" wrapText="1"/>
    </xf>
    <xf numFmtId="0" fontId="85" fillId="0" borderId="0" xfId="48" applyFont="1" applyFill="1" applyBorder="1" applyAlignment="1">
      <alignment horizontal="left" vertical="center" wrapText="1"/>
    </xf>
    <xf numFmtId="3" fontId="71" fillId="27" borderId="0" xfId="48" applyNumberFormat="1" applyFont="1" applyFill="1" applyBorder="1" applyAlignment="1">
      <alignment horizontal="center" vertical="center"/>
    </xf>
    <xf numFmtId="3" fontId="71" fillId="27" borderId="0" xfId="48" applyNumberFormat="1" applyFont="1" applyFill="1" applyAlignment="1">
      <alignment vertical="center"/>
    </xf>
    <xf numFmtId="0" fontId="75" fillId="0" borderId="0" xfId="48" applyFont="1" applyFill="1" applyBorder="1" applyAlignment="1">
      <alignment horizontal="center"/>
    </xf>
    <xf numFmtId="0" fontId="75" fillId="29" borderId="0" xfId="48" applyFont="1" applyFill="1" applyBorder="1" applyAlignment="1">
      <alignment horizontal="center" vertical="center"/>
    </xf>
    <xf numFmtId="0" fontId="75" fillId="0" borderId="0" xfId="48" applyFont="1" applyBorder="1"/>
    <xf numFmtId="0" fontId="86" fillId="0" borderId="0" xfId="48" applyFont="1" applyFill="1" applyAlignment="1">
      <alignment horizontal="left" vertical="center" indent="1"/>
    </xf>
    <xf numFmtId="0" fontId="78" fillId="0" borderId="0" xfId="48" applyFont="1" applyBorder="1" applyAlignment="1">
      <alignment horizontal="center" vertical="center"/>
    </xf>
    <xf numFmtId="0" fontId="73" fillId="26" borderId="0" xfId="48" applyFont="1" applyFill="1" applyBorder="1" applyAlignment="1">
      <alignment vertical="center"/>
    </xf>
    <xf numFmtId="0" fontId="75" fillId="0" borderId="0" xfId="48" applyFont="1" applyFill="1" applyBorder="1" applyAlignment="1">
      <alignment horizontal="left" vertical="center"/>
    </xf>
    <xf numFmtId="0" fontId="87" fillId="0" borderId="0" xfId="48" applyFont="1"/>
    <xf numFmtId="0" fontId="71" fillId="27" borderId="0" xfId="48" applyFont="1" applyFill="1" applyBorder="1" applyAlignment="1">
      <alignment horizontal="left" vertical="center"/>
    </xf>
    <xf numFmtId="0" fontId="79" fillId="27" borderId="0" xfId="48" applyFont="1" applyFill="1" applyBorder="1" applyAlignment="1">
      <alignment horizontal="center" vertical="center"/>
    </xf>
    <xf numFmtId="4" fontId="79" fillId="0" borderId="0" xfId="48" applyNumberFormat="1" applyFont="1" applyFill="1" applyBorder="1" applyAlignment="1">
      <alignment horizontal="center"/>
    </xf>
    <xf numFmtId="4" fontId="85" fillId="0" borderId="13" xfId="48" applyNumberFormat="1" applyFont="1" applyFill="1" applyBorder="1" applyAlignment="1">
      <alignment horizontal="left" vertical="center" wrapText="1"/>
    </xf>
    <xf numFmtId="4" fontId="85" fillId="0" borderId="0" xfId="48" applyNumberFormat="1" applyFont="1" applyFill="1" applyBorder="1" applyAlignment="1">
      <alignment horizontal="left" vertical="center" wrapText="1"/>
    </xf>
    <xf numFmtId="4" fontId="71" fillId="27" borderId="0" xfId="48" applyNumberFormat="1" applyFont="1" applyFill="1" applyBorder="1" applyAlignment="1">
      <alignment horizontal="left" vertical="center"/>
    </xf>
    <xf numFmtId="4" fontId="79" fillId="27" borderId="0" xfId="48" applyNumberFormat="1" applyFont="1" applyFill="1" applyBorder="1" applyAlignment="1">
      <alignment horizontal="center" vertical="center"/>
    </xf>
    <xf numFmtId="4" fontId="73" fillId="28" borderId="13" xfId="48" applyNumberFormat="1" applyFont="1" applyFill="1" applyBorder="1" applyAlignment="1">
      <alignment horizontal="center" vertical="center"/>
    </xf>
    <xf numFmtId="4" fontId="85" fillId="0" borderId="13" xfId="48" applyNumberFormat="1" applyFont="1" applyFill="1" applyBorder="1" applyAlignment="1">
      <alignment horizontal="left" vertical="center"/>
    </xf>
    <xf numFmtId="4" fontId="71" fillId="0" borderId="0" xfId="48" applyNumberFormat="1" applyFont="1" applyFill="1" applyBorder="1" applyAlignment="1">
      <alignment horizontal="left" vertical="center"/>
    </xf>
    <xf numFmtId="4" fontId="88" fillId="0" borderId="0" xfId="48" applyNumberFormat="1" applyFont="1"/>
    <xf numFmtId="4" fontId="79" fillId="0" borderId="0" xfId="48" applyNumberFormat="1" applyFont="1" applyFill="1" applyAlignment="1">
      <alignment vertical="center"/>
    </xf>
    <xf numFmtId="4" fontId="71" fillId="27" borderId="0" xfId="48" applyNumberFormat="1" applyFont="1" applyFill="1" applyBorder="1" applyAlignment="1">
      <alignment horizontal="center" vertical="center"/>
    </xf>
    <xf numFmtId="4" fontId="79" fillId="0" borderId="0" xfId="48" applyNumberFormat="1" applyFont="1" applyFill="1" applyBorder="1" applyAlignment="1">
      <alignment horizontal="center" vertical="center"/>
    </xf>
    <xf numFmtId="0" fontId="72" fillId="0" borderId="0" xfId="48" applyFont="1"/>
    <xf numFmtId="0" fontId="74" fillId="27" borderId="0" xfId="48" applyFont="1" applyFill="1" applyBorder="1" applyAlignment="1">
      <alignment horizontal="center" vertical="center"/>
    </xf>
    <xf numFmtId="3" fontId="73" fillId="28" borderId="0" xfId="48" applyNumberFormat="1" applyFont="1" applyFill="1" applyBorder="1" applyAlignment="1">
      <alignment horizontal="center" vertical="center"/>
    </xf>
    <xf numFmtId="3" fontId="75" fillId="27" borderId="0" xfId="48" applyNumberFormat="1" applyFont="1" applyFill="1" applyBorder="1" applyAlignment="1">
      <alignment horizontal="center" vertical="center"/>
    </xf>
    <xf numFmtId="3" fontId="75" fillId="0" borderId="0" xfId="48" applyNumberFormat="1" applyFont="1" applyBorder="1"/>
    <xf numFmtId="0" fontId="72" fillId="0" borderId="0" xfId="48" applyFont="1" applyFill="1" applyBorder="1" applyAlignment="1">
      <alignment horizontal="left" vertical="center"/>
    </xf>
    <xf numFmtId="4" fontId="75" fillId="0" borderId="0" xfId="48" applyNumberFormat="1" applyFont="1" applyBorder="1"/>
    <xf numFmtId="0" fontId="80" fillId="0" borderId="0" xfId="48" applyFont="1" applyFill="1" applyBorder="1"/>
    <xf numFmtId="0" fontId="73" fillId="26" borderId="0" xfId="48" applyFont="1" applyFill="1" applyBorder="1" applyAlignment="1">
      <alignment horizontal="center" vertical="center"/>
    </xf>
    <xf numFmtId="0" fontId="75" fillId="27" borderId="0" xfId="48" applyFont="1" applyFill="1" applyBorder="1" applyAlignment="1">
      <alignment horizontal="center" vertical="center"/>
    </xf>
    <xf numFmtId="0" fontId="73" fillId="27" borderId="15" xfId="48" applyFont="1" applyFill="1" applyBorder="1" applyAlignment="1">
      <alignment horizontal="left" vertical="center"/>
    </xf>
    <xf numFmtId="4" fontId="73" fillId="26" borderId="0" xfId="48" applyNumberFormat="1" applyFont="1" applyFill="1" applyBorder="1" applyAlignment="1">
      <alignment horizontal="center" vertical="center"/>
    </xf>
    <xf numFmtId="4" fontId="73" fillId="27" borderId="15" xfId="48" applyNumberFormat="1" applyFont="1" applyFill="1" applyBorder="1" applyAlignment="1">
      <alignment vertical="center"/>
    </xf>
    <xf numFmtId="2" fontId="73" fillId="28" borderId="10" xfId="48" applyNumberFormat="1" applyFont="1" applyFill="1" applyBorder="1" applyAlignment="1">
      <alignment horizontal="center" vertical="center"/>
    </xf>
    <xf numFmtId="2" fontId="73" fillId="0" borderId="10" xfId="48" applyNumberFormat="1" applyFont="1" applyFill="1" applyBorder="1" applyAlignment="1">
      <alignment horizontal="center" vertical="center"/>
    </xf>
    <xf numFmtId="0" fontId="75" fillId="0" borderId="0" xfId="48" applyFont="1" applyFill="1" applyAlignment="1">
      <alignment horizontal="left" vertical="center"/>
    </xf>
    <xf numFmtId="4" fontId="75" fillId="0" borderId="0" xfId="48" applyNumberFormat="1" applyFont="1" applyFill="1" applyAlignment="1">
      <alignment horizontal="left" vertical="center"/>
    </xf>
    <xf numFmtId="0" fontId="80" fillId="0" borderId="0" xfId="48" applyFont="1" applyBorder="1"/>
    <xf numFmtId="0" fontId="80" fillId="0" borderId="0" xfId="48" applyFont="1" applyBorder="1" applyAlignment="1">
      <alignment horizontal="center"/>
    </xf>
    <xf numFmtId="0" fontId="80" fillId="0" borderId="0" xfId="48" applyFont="1" applyFill="1" applyBorder="1" applyAlignment="1">
      <alignment horizontal="center"/>
    </xf>
    <xf numFmtId="2" fontId="80" fillId="0" borderId="0" xfId="48" applyNumberFormat="1" applyFont="1" applyFill="1" applyBorder="1"/>
    <xf numFmtId="2" fontId="80" fillId="0" borderId="0" xfId="48" applyNumberFormat="1" applyFont="1" applyFill="1" applyBorder="1" applyAlignment="1">
      <alignment horizontal="center"/>
    </xf>
    <xf numFmtId="2" fontId="75" fillId="0" borderId="0" xfId="48" applyNumberFormat="1" applyFont="1" applyFill="1" applyBorder="1" applyAlignment="1">
      <alignment horizontal="center" vertical="center"/>
    </xf>
    <xf numFmtId="0" fontId="80" fillId="0" borderId="0" xfId="48" applyFont="1" applyFill="1" applyBorder="1" applyAlignment="1">
      <alignment horizontal="left" wrapText="1"/>
    </xf>
    <xf numFmtId="0" fontId="75" fillId="0" borderId="0" xfId="48" applyFont="1" applyFill="1" applyAlignment="1">
      <alignment horizontal="left" vertical="center" wrapText="1"/>
    </xf>
    <xf numFmtId="2" fontId="80" fillId="0" borderId="0" xfId="48" applyNumberFormat="1" applyFont="1" applyFill="1" applyBorder="1" applyAlignment="1">
      <alignment horizontal="left" wrapText="1"/>
    </xf>
    <xf numFmtId="2" fontId="75" fillId="0" borderId="0" xfId="48" applyNumberFormat="1" applyFont="1" applyFill="1" applyAlignment="1">
      <alignment horizontal="left" vertical="center" wrapText="1"/>
    </xf>
    <xf numFmtId="0" fontId="75" fillId="27" borderId="0" xfId="48" applyFont="1" applyFill="1" applyAlignment="1">
      <alignment horizontal="left" vertical="center" wrapText="1"/>
    </xf>
    <xf numFmtId="2" fontId="75" fillId="27" borderId="0" xfId="48" applyNumberFormat="1" applyFont="1" applyFill="1" applyAlignment="1">
      <alignment horizontal="left" vertical="center" wrapText="1"/>
    </xf>
    <xf numFmtId="0" fontId="80" fillId="0" borderId="0" xfId="48" applyFont="1" applyBorder="1" applyAlignment="1">
      <alignment horizontal="left" wrapText="1"/>
    </xf>
    <xf numFmtId="2" fontId="80" fillId="0" borderId="0" xfId="48" applyNumberFormat="1" applyFont="1" applyBorder="1" applyAlignment="1">
      <alignment horizontal="left" wrapText="1"/>
    </xf>
    <xf numFmtId="2" fontId="75" fillId="0" borderId="0" xfId="48" applyNumberFormat="1" applyFont="1"/>
    <xf numFmtId="4" fontId="73" fillId="0" borderId="10" xfId="48" applyNumberFormat="1" applyFont="1" applyFill="1" applyBorder="1" applyAlignment="1">
      <alignment horizontal="left" vertical="center"/>
    </xf>
    <xf numFmtId="0" fontId="80" fillId="0" borderId="0" xfId="48" applyFont="1"/>
    <xf numFmtId="0" fontId="73" fillId="33" borderId="0" xfId="48" applyFont="1" applyFill="1" applyBorder="1" applyAlignment="1">
      <alignment horizontal="center" vertical="center"/>
    </xf>
    <xf numFmtId="0" fontId="72" fillId="33" borderId="0" xfId="48" applyFont="1" applyFill="1" applyBorder="1" applyAlignment="1">
      <alignment horizontal="center" vertical="center"/>
    </xf>
    <xf numFmtId="0" fontId="73" fillId="28" borderId="0" xfId="48" applyFont="1" applyFill="1" applyBorder="1" applyAlignment="1">
      <alignment horizontal="center" vertical="center"/>
    </xf>
    <xf numFmtId="0" fontId="73" fillId="28" borderId="10" xfId="48" applyFont="1" applyFill="1" applyBorder="1" applyAlignment="1">
      <alignment horizontal="left" wrapText="1"/>
    </xf>
    <xf numFmtId="0" fontId="73" fillId="0" borderId="0" xfId="48" applyFont="1" applyFill="1" applyBorder="1" applyAlignment="1">
      <alignment horizontal="center" vertical="center"/>
    </xf>
    <xf numFmtId="0" fontId="89" fillId="34" borderId="0" xfId="48" applyFont="1" applyFill="1" applyBorder="1" applyAlignment="1"/>
    <xf numFmtId="0" fontId="73" fillId="28" borderId="0" xfId="48" applyFont="1" applyFill="1"/>
    <xf numFmtId="0" fontId="77" fillId="28" borderId="0" xfId="48" applyFont="1" applyFill="1" applyBorder="1" applyAlignment="1"/>
    <xf numFmtId="0" fontId="73" fillId="28" borderId="0" xfId="48" applyFont="1" applyFill="1" applyBorder="1" applyAlignment="1">
      <alignment horizontal="center"/>
    </xf>
    <xf numFmtId="0" fontId="72" fillId="28" borderId="0" xfId="48" applyFont="1" applyFill="1" applyBorder="1" applyAlignment="1">
      <alignment horizontal="center" vertical="center"/>
    </xf>
    <xf numFmtId="0" fontId="80" fillId="0" borderId="10" xfId="48" applyFont="1" applyFill="1" applyBorder="1" applyAlignment="1">
      <alignment horizontal="center" vertical="center"/>
    </xf>
    <xf numFmtId="0" fontId="76" fillId="0" borderId="0" xfId="48" applyFont="1" applyFill="1" applyBorder="1" applyAlignment="1"/>
    <xf numFmtId="0" fontId="76" fillId="0" borderId="0" xfId="48" applyFont="1" applyFill="1" applyBorder="1" applyAlignment="1">
      <alignment horizontal="center" vertical="center"/>
    </xf>
    <xf numFmtId="0" fontId="76" fillId="0" borderId="0" xfId="48" applyFont="1" applyFill="1" applyBorder="1" applyAlignment="1">
      <alignment horizontal="center"/>
    </xf>
    <xf numFmtId="0" fontId="76" fillId="0" borderId="0" xfId="48" applyFont="1" applyFill="1" applyAlignment="1">
      <alignment horizontal="center" vertical="center"/>
    </xf>
    <xf numFmtId="3" fontId="71" fillId="28" borderId="0" xfId="48" applyNumberFormat="1" applyFont="1" applyFill="1" applyBorder="1" applyAlignment="1">
      <alignment horizontal="left" vertical="center" wrapText="1"/>
    </xf>
    <xf numFmtId="3" fontId="71" fillId="0" borderId="0" xfId="48" applyNumberFormat="1" applyFont="1" applyFill="1" applyBorder="1" applyAlignment="1">
      <alignment horizontal="center" vertical="center" wrapText="1"/>
    </xf>
    <xf numFmtId="4" fontId="71" fillId="28" borderId="0" xfId="48" applyNumberFormat="1" applyFont="1" applyFill="1" applyBorder="1" applyAlignment="1">
      <alignment horizontal="left" vertical="center" wrapText="1"/>
    </xf>
    <xf numFmtId="4" fontId="71" fillId="0" borderId="0" xfId="48" applyNumberFormat="1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3" fontId="84" fillId="28" borderId="0" xfId="48" applyNumberFormat="1" applyFont="1" applyFill="1" applyBorder="1" applyAlignment="1">
      <alignment horizontal="center" vertical="center"/>
    </xf>
    <xf numFmtId="0" fontId="64" fillId="0" borderId="0" xfId="48" applyFont="1" applyBorder="1" applyAlignment="1">
      <alignment horizontal="left" vertical="center"/>
    </xf>
    <xf numFmtId="4" fontId="84" fillId="0" borderId="10" xfId="48" applyNumberFormat="1" applyFont="1" applyFill="1" applyBorder="1" applyAlignment="1">
      <alignment horizontal="center" vertical="center"/>
    </xf>
    <xf numFmtId="0" fontId="52" fillId="36" borderId="0" xfId="48" applyFont="1" applyFill="1" applyBorder="1" applyAlignment="1">
      <alignment horizontal="left" vertical="center" wrapText="1"/>
    </xf>
    <xf numFmtId="0" fontId="42" fillId="24" borderId="10" xfId="0" applyFont="1" applyFill="1" applyBorder="1" applyAlignment="1">
      <alignment horizontal="center" vertical="top" wrapText="1"/>
    </xf>
    <xf numFmtId="0" fontId="73" fillId="0" borderId="10" xfId="48" applyFont="1" applyFill="1" applyBorder="1" applyAlignment="1">
      <alignment horizontal="center" vertical="center"/>
    </xf>
    <xf numFmtId="0" fontId="71" fillId="0" borderId="10" xfId="48" applyFont="1" applyFill="1" applyBorder="1" applyAlignment="1">
      <alignment horizontal="left"/>
    </xf>
    <xf numFmtId="0" fontId="71" fillId="0" borderId="10" xfId="48" applyFont="1" applyFill="1" applyBorder="1" applyAlignment="1">
      <alignment horizontal="left" vertical="center" wrapText="1"/>
    </xf>
    <xf numFmtId="0" fontId="71" fillId="0" borderId="10" xfId="48" applyFont="1" applyFill="1" applyBorder="1" applyAlignment="1">
      <alignment horizontal="center" vertical="center"/>
    </xf>
    <xf numFmtId="9" fontId="73" fillId="0" borderId="10" xfId="48" applyNumberFormat="1" applyFont="1" applyFill="1" applyBorder="1" applyAlignment="1">
      <alignment horizontal="center" vertical="center"/>
    </xf>
    <xf numFmtId="2" fontId="73" fillId="0" borderId="10" xfId="0" applyNumberFormat="1" applyFont="1" applyFill="1" applyBorder="1" applyAlignment="1">
      <alignment horizontal="center" vertical="center"/>
    </xf>
    <xf numFmtId="0" fontId="33" fillId="25" borderId="0" xfId="45" applyFont="1" applyFill="1" applyBorder="1" applyAlignment="1">
      <alignment horizontal="justify" vertical="top" wrapText="1"/>
    </xf>
    <xf numFmtId="167" fontId="29" fillId="28" borderId="0" xfId="45" applyNumberFormat="1" applyFont="1" applyFill="1" applyBorder="1" applyAlignment="1">
      <alignment horizontal="left"/>
    </xf>
    <xf numFmtId="0" fontId="29" fillId="28" borderId="0" xfId="45" applyFont="1" applyFill="1" applyAlignment="1">
      <alignment horizontal="right"/>
    </xf>
    <xf numFmtId="167" fontId="30" fillId="28" borderId="0" xfId="45" applyNumberFormat="1" applyFont="1" applyFill="1" applyBorder="1" applyAlignment="1">
      <alignment horizontal="left"/>
    </xf>
    <xf numFmtId="167" fontId="30" fillId="28" borderId="0" xfId="45" applyNumberFormat="1" applyFont="1" applyFill="1" applyBorder="1" applyAlignment="1">
      <alignment horizontal="right"/>
    </xf>
    <xf numFmtId="0" fontId="42" fillId="24" borderId="14" xfId="0" applyFont="1" applyFill="1" applyBorder="1" applyAlignment="1">
      <alignment horizontal="center" vertical="top" wrapText="1"/>
    </xf>
    <xf numFmtId="0" fontId="43" fillId="0" borderId="16" xfId="0" applyFont="1" applyBorder="1" applyAlignment="1">
      <alignment horizontal="center" vertical="top" wrapText="1"/>
    </xf>
    <xf numFmtId="0" fontId="44" fillId="26" borderId="0" xfId="0" applyFont="1" applyFill="1" applyBorder="1" applyAlignment="1">
      <alignment horizontal="center" vertical="center"/>
    </xf>
    <xf numFmtId="0" fontId="42" fillId="24" borderId="16" xfId="0" applyFont="1" applyFill="1" applyBorder="1" applyAlignment="1">
      <alignment horizontal="center" vertical="top" wrapText="1"/>
    </xf>
    <xf numFmtId="0" fontId="44" fillId="26" borderId="0" xfId="48" applyFont="1" applyFill="1" applyBorder="1" applyAlignment="1">
      <alignment horizontal="center" vertical="center"/>
    </xf>
    <xf numFmtId="0" fontId="73" fillId="26" borderId="0" xfId="48" applyFont="1" applyFill="1" applyBorder="1" applyAlignment="1">
      <alignment horizontal="center" vertical="center"/>
    </xf>
    <xf numFmtId="4" fontId="42" fillId="24" borderId="14" xfId="0" applyNumberFormat="1" applyFont="1" applyFill="1" applyBorder="1" applyAlignment="1">
      <alignment horizontal="center" vertical="top" wrapText="1"/>
    </xf>
    <xf numFmtId="4" fontId="43" fillId="0" borderId="16" xfId="0" applyNumberFormat="1" applyFont="1" applyBorder="1" applyAlignment="1">
      <alignment horizontal="center" vertical="top" wrapText="1"/>
    </xf>
    <xf numFmtId="0" fontId="42" fillId="24" borderId="14" xfId="55" applyFont="1" applyFill="1" applyBorder="1" applyAlignment="1">
      <alignment horizontal="center" vertical="top" wrapText="1"/>
    </xf>
    <xf numFmtId="0" fontId="43" fillId="0" borderId="16" xfId="55" applyFont="1" applyBorder="1" applyAlignment="1">
      <alignment horizontal="center" vertical="top" wrapText="1"/>
    </xf>
    <xf numFmtId="0" fontId="42" fillId="24" borderId="14" xfId="55" applyFont="1" applyFill="1" applyBorder="1" applyAlignment="1">
      <alignment horizontal="center" vertical="center" wrapText="1"/>
    </xf>
    <xf numFmtId="0" fontId="43" fillId="0" borderId="16" xfId="55" applyFont="1" applyBorder="1" applyAlignment="1">
      <alignment horizontal="center" vertical="center" wrapText="1"/>
    </xf>
    <xf numFmtId="0" fontId="42" fillId="24" borderId="16" xfId="55" applyFont="1" applyFill="1" applyBorder="1" applyAlignment="1">
      <alignment horizontal="center" vertical="center" wrapText="1"/>
    </xf>
    <xf numFmtId="0" fontId="42" fillId="24" borderId="14" xfId="53" applyFont="1" applyFill="1" applyBorder="1" applyAlignment="1">
      <alignment horizontal="center" vertical="top" wrapText="1"/>
    </xf>
    <xf numFmtId="0" fontId="43" fillId="0" borderId="16" xfId="53" applyFont="1" applyBorder="1" applyAlignment="1">
      <alignment horizontal="center" vertical="top" wrapText="1"/>
    </xf>
    <xf numFmtId="0" fontId="52" fillId="36" borderId="0" xfId="48" applyFont="1" applyFill="1" applyBorder="1" applyAlignment="1">
      <alignment horizontal="left" vertical="center" wrapText="1"/>
    </xf>
    <xf numFmtId="0" fontId="42" fillId="24" borderId="16" xfId="53" applyFont="1" applyFill="1" applyBorder="1" applyAlignment="1">
      <alignment horizontal="center" vertical="top" wrapText="1"/>
    </xf>
    <xf numFmtId="0" fontId="47" fillId="0" borderId="0" xfId="48" applyFont="1" applyFill="1" applyBorder="1" applyAlignment="1">
      <alignment horizontal="left" vertical="center"/>
    </xf>
    <xf numFmtId="0" fontId="47" fillId="0" borderId="10" xfId="48" applyFont="1" applyFill="1" applyBorder="1" applyAlignment="1">
      <alignment horizontal="center" vertical="center" wrapText="1"/>
    </xf>
    <xf numFmtId="0" fontId="3" fillId="0" borderId="10" xfId="48" applyFont="1" applyBorder="1" applyAlignment="1">
      <alignment horizontal="center" vertical="center" wrapText="1"/>
    </xf>
    <xf numFmtId="0" fontId="42" fillId="24" borderId="14" xfId="45" applyFont="1" applyFill="1" applyBorder="1" applyAlignment="1">
      <alignment horizontal="center" vertical="top" wrapText="1"/>
    </xf>
    <xf numFmtId="0" fontId="43" fillId="0" borderId="16" xfId="45" applyFont="1" applyBorder="1" applyAlignment="1">
      <alignment horizontal="center" vertical="top" wrapText="1"/>
    </xf>
    <xf numFmtId="0" fontId="42" fillId="24" borderId="16" xfId="45" applyFont="1" applyFill="1" applyBorder="1" applyAlignment="1">
      <alignment horizontal="center" vertical="top" wrapText="1"/>
    </xf>
    <xf numFmtId="0" fontId="42" fillId="24" borderId="14" xfId="48" applyFont="1" applyFill="1" applyBorder="1" applyAlignment="1">
      <alignment horizontal="center" vertical="top" wrapText="1"/>
    </xf>
    <xf numFmtId="0" fontId="43" fillId="0" borderId="16" xfId="48" applyFont="1" applyBorder="1" applyAlignment="1">
      <alignment horizontal="center" vertical="top" wrapText="1"/>
    </xf>
    <xf numFmtId="0" fontId="42" fillId="24" borderId="16" xfId="48" applyFont="1" applyFill="1" applyBorder="1" applyAlignment="1">
      <alignment horizontal="center" vertical="top" wrapText="1"/>
    </xf>
    <xf numFmtId="0" fontId="42" fillId="24" borderId="14" xfId="48" applyFont="1" applyFill="1" applyBorder="1" applyAlignment="1">
      <alignment horizontal="center" vertical="top"/>
    </xf>
    <xf numFmtId="0" fontId="42" fillId="24" borderId="16" xfId="48" applyFont="1" applyFill="1" applyBorder="1" applyAlignment="1">
      <alignment horizontal="center" vertical="top"/>
    </xf>
    <xf numFmtId="0" fontId="42" fillId="24" borderId="10" xfId="48" applyFont="1" applyFill="1" applyBorder="1" applyAlignment="1">
      <alignment horizontal="center" vertical="top" wrapText="1"/>
    </xf>
    <xf numFmtId="0" fontId="42" fillId="24" borderId="10" xfId="0" applyFont="1" applyFill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43" fillId="0" borderId="10" xfId="48" applyFont="1" applyBorder="1" applyAlignment="1">
      <alignment horizontal="center" vertical="top" wrapText="1"/>
    </xf>
  </cellXfs>
  <cellStyles count="5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 2 2" xfId="52"/>
    <cellStyle name="Normal 4" xfId="54"/>
    <cellStyle name="Note" xfId="37"/>
    <cellStyle name="Output" xfId="38"/>
    <cellStyle name="Title" xfId="39"/>
    <cellStyle name="Total" xfId="40"/>
    <cellStyle name="Warning Text" xfId="41"/>
    <cellStyle name="Гиперссылка" xfId="42" builtinId="8"/>
    <cellStyle name="Денежный 2" xfId="44"/>
    <cellStyle name="Денежный 3" xfId="50"/>
    <cellStyle name="Обычный" xfId="0" builtinId="0"/>
    <cellStyle name="Обычный 2" xfId="45"/>
    <cellStyle name="Обычный 3" xfId="48"/>
    <cellStyle name="Обычный 4" xfId="53"/>
    <cellStyle name="Обычный 5" xfId="55"/>
    <cellStyle name="Процентный 2" xfId="47"/>
    <cellStyle name="Процентный 2 2" xfId="49"/>
    <cellStyle name="Процентный 3" xfId="51"/>
    <cellStyle name="Финансовый 2" xfId="46"/>
  </cellStyles>
  <dxfs count="3">
    <dxf>
      <fill>
        <patternFill>
          <bgColor theme="6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colors>
    <mruColors>
      <color rgb="FF66FF66"/>
      <color rgb="FFFFCC00"/>
      <color rgb="FFFF99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1279070</xdr:colOff>
      <xdr:row>0</xdr:row>
      <xdr:rowOff>0</xdr:rowOff>
    </xdr:from>
    <xdr:to>
      <xdr:col>14</xdr:col>
      <xdr:colOff>901781</xdr:colOff>
      <xdr:row>6</xdr:row>
      <xdr:rowOff>49483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0999" y="0"/>
          <a:ext cx="3555175" cy="1274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23825" cy="123825"/>
    <xdr:pic>
      <xdr:nvPicPr>
        <xdr:cNvPr id="2" name="BExZMRC09W87CY4B73NPZMNH21AH" descr="78CUMI0OVLYJRSDRQ3V2YX812" hidden="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0</xdr:rowOff>
    </xdr:from>
    <xdr:ext cx="123825" cy="123825"/>
    <xdr:pic>
      <xdr:nvPicPr>
        <xdr:cNvPr id="3" name="BExZMRC09W87CY4B73NPZMNH21AH" descr="78CUMI0OVLYJRSDRQ3V2YX812" hidden="1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4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0</xdr:rowOff>
    </xdr:from>
    <xdr:ext cx="123825" cy="123825"/>
    <xdr:pic>
      <xdr:nvPicPr>
        <xdr:cNvPr id="5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6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7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8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9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10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11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12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13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14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15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16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17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0</xdr:rowOff>
    </xdr:from>
    <xdr:ext cx="123825" cy="123825"/>
    <xdr:pic>
      <xdr:nvPicPr>
        <xdr:cNvPr id="18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0</xdr:rowOff>
    </xdr:from>
    <xdr:ext cx="123825" cy="123825"/>
    <xdr:pic>
      <xdr:nvPicPr>
        <xdr:cNvPr id="19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0</xdr:rowOff>
    </xdr:from>
    <xdr:ext cx="123825" cy="123825"/>
    <xdr:pic>
      <xdr:nvPicPr>
        <xdr:cNvPr id="20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0</xdr:rowOff>
    </xdr:from>
    <xdr:ext cx="123825" cy="123825"/>
    <xdr:pic>
      <xdr:nvPicPr>
        <xdr:cNvPr id="21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22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0</xdr:rowOff>
    </xdr:from>
    <xdr:ext cx="123825" cy="123825"/>
    <xdr:pic>
      <xdr:nvPicPr>
        <xdr:cNvPr id="23" name="BExZMRC09W87CY4B73NPZMNH21AH" descr="78CUMI0OVLYJRSDRQ3V2YX812" hidden="1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0</xdr:rowOff>
    </xdr:from>
    <xdr:ext cx="123825" cy="123825"/>
    <xdr:pic>
      <xdr:nvPicPr>
        <xdr:cNvPr id="24" name="BExZMRC09W87CY4B73NPZMNH21AH" descr="78CUMI0OVLYJRSDRQ3V2YX812" hidden="1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25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0</xdr:rowOff>
    </xdr:from>
    <xdr:ext cx="123825" cy="123825"/>
    <xdr:pic>
      <xdr:nvPicPr>
        <xdr:cNvPr id="26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27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28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29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30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31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32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33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34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36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37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38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0</xdr:rowOff>
    </xdr:from>
    <xdr:ext cx="123825" cy="123825"/>
    <xdr:pic>
      <xdr:nvPicPr>
        <xdr:cNvPr id="39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0</xdr:rowOff>
    </xdr:from>
    <xdr:ext cx="123825" cy="123825"/>
    <xdr:pic>
      <xdr:nvPicPr>
        <xdr:cNvPr id="40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0</xdr:rowOff>
    </xdr:from>
    <xdr:ext cx="123825" cy="123825"/>
    <xdr:pic>
      <xdr:nvPicPr>
        <xdr:cNvPr id="41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0</xdr:rowOff>
    </xdr:from>
    <xdr:ext cx="123825" cy="123825"/>
    <xdr:pic>
      <xdr:nvPicPr>
        <xdr:cNvPr id="42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43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44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45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46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47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48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49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50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51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52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53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54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0</xdr:row>
      <xdr:rowOff>9525</xdr:rowOff>
    </xdr:from>
    <xdr:ext cx="123825" cy="123825"/>
    <xdr:pic>
      <xdr:nvPicPr>
        <xdr:cNvPr id="55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323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320</xdr:row>
      <xdr:rowOff>0</xdr:rowOff>
    </xdr:from>
    <xdr:to>
      <xdr:col>8</xdr:col>
      <xdr:colOff>285750</xdr:colOff>
      <xdr:row>320</xdr:row>
      <xdr:rowOff>28684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0300" y="174459900"/>
          <a:ext cx="285750" cy="28684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320</xdr:row>
      <xdr:rowOff>0</xdr:rowOff>
    </xdr:from>
    <xdr:to>
      <xdr:col>8</xdr:col>
      <xdr:colOff>373857</xdr:colOff>
      <xdr:row>320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20300" y="174459900"/>
          <a:ext cx="373857" cy="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320</xdr:row>
      <xdr:rowOff>0</xdr:rowOff>
    </xdr:from>
    <xdr:to>
      <xdr:col>8</xdr:col>
      <xdr:colOff>304800</xdr:colOff>
      <xdr:row>320</xdr:row>
      <xdr:rowOff>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20300" y="174459900"/>
          <a:ext cx="304800" cy="1333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320</xdr:row>
      <xdr:rowOff>0</xdr:rowOff>
    </xdr:from>
    <xdr:to>
      <xdr:col>19</xdr:col>
      <xdr:colOff>40184</xdr:colOff>
      <xdr:row>320</xdr:row>
      <xdr:rowOff>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20300" y="174459900"/>
          <a:ext cx="935535" cy="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320</xdr:row>
      <xdr:rowOff>0</xdr:rowOff>
    </xdr:from>
    <xdr:to>
      <xdr:col>8</xdr:col>
      <xdr:colOff>465758</xdr:colOff>
      <xdr:row>320</xdr:row>
      <xdr:rowOff>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57617" t="10120"/>
        <a:stretch>
          <a:fillRect/>
        </a:stretch>
      </xdr:blipFill>
      <xdr:spPr bwMode="auto">
        <a:xfrm>
          <a:off x="10020300" y="174459900"/>
          <a:ext cx="465758" cy="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320</xdr:row>
      <xdr:rowOff>0</xdr:rowOff>
    </xdr:from>
    <xdr:to>
      <xdr:col>8</xdr:col>
      <xdr:colOff>373857</xdr:colOff>
      <xdr:row>320</xdr:row>
      <xdr:rowOff>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20300" y="174459900"/>
          <a:ext cx="373857" cy="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320</xdr:row>
      <xdr:rowOff>0</xdr:rowOff>
    </xdr:from>
    <xdr:to>
      <xdr:col>8</xdr:col>
      <xdr:colOff>373857</xdr:colOff>
      <xdr:row>320</xdr:row>
      <xdr:rowOff>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20300" y="174459900"/>
          <a:ext cx="373857" cy="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8</xdr:row>
      <xdr:rowOff>0</xdr:rowOff>
    </xdr:from>
    <xdr:ext cx="123825" cy="123825"/>
    <xdr:pic>
      <xdr:nvPicPr>
        <xdr:cNvPr id="2" name="BExZMRC09W87CY4B73NPZMNH21AH" descr="78CUMI0OVLYJRSDRQ3V2YX812" hidden="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565" y="76581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9525</xdr:rowOff>
    </xdr:from>
    <xdr:ext cx="123825" cy="123825"/>
    <xdr:pic>
      <xdr:nvPicPr>
        <xdr:cNvPr id="3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565" y="727138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9525</xdr:rowOff>
    </xdr:from>
    <xdr:ext cx="123825" cy="123825"/>
    <xdr:pic>
      <xdr:nvPicPr>
        <xdr:cNvPr id="4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565" y="727138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9525</xdr:rowOff>
    </xdr:from>
    <xdr:ext cx="123825" cy="123825"/>
    <xdr:pic>
      <xdr:nvPicPr>
        <xdr:cNvPr id="5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565" y="746950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</xdr:row>
      <xdr:rowOff>9525</xdr:rowOff>
    </xdr:from>
    <xdr:ext cx="123825" cy="123825"/>
    <xdr:pic>
      <xdr:nvPicPr>
        <xdr:cNvPr id="6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565" y="727138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9525</xdr:rowOff>
    </xdr:from>
    <xdr:ext cx="123825" cy="123825"/>
    <xdr:pic>
      <xdr:nvPicPr>
        <xdr:cNvPr id="7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565" y="746950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9525</xdr:rowOff>
    </xdr:from>
    <xdr:ext cx="123825" cy="123825"/>
    <xdr:pic>
      <xdr:nvPicPr>
        <xdr:cNvPr id="8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565" y="7667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9525</xdr:rowOff>
    </xdr:from>
    <xdr:ext cx="123825" cy="123825"/>
    <xdr:pic>
      <xdr:nvPicPr>
        <xdr:cNvPr id="9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565" y="7667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9525</xdr:rowOff>
    </xdr:from>
    <xdr:ext cx="123825" cy="123825"/>
    <xdr:pic>
      <xdr:nvPicPr>
        <xdr:cNvPr id="10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565" y="7667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8</xdr:row>
      <xdr:rowOff>9525</xdr:rowOff>
    </xdr:from>
    <xdr:ext cx="123825" cy="123825"/>
    <xdr:pic>
      <xdr:nvPicPr>
        <xdr:cNvPr id="11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3565" y="7667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9525</xdr:rowOff>
    </xdr:from>
    <xdr:ext cx="123825" cy="123825"/>
    <xdr:pic>
      <xdr:nvPicPr>
        <xdr:cNvPr id="20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" y="138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9525</xdr:rowOff>
    </xdr:from>
    <xdr:ext cx="123825" cy="123825"/>
    <xdr:pic>
      <xdr:nvPicPr>
        <xdr:cNvPr id="21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" y="155638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16</xdr:row>
      <xdr:rowOff>9525</xdr:rowOff>
    </xdr:from>
    <xdr:ext cx="123825" cy="123825"/>
    <xdr:pic>
      <xdr:nvPicPr>
        <xdr:cNvPr id="22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" y="1381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17</xdr:row>
      <xdr:rowOff>9525</xdr:rowOff>
    </xdr:from>
    <xdr:ext cx="123825" cy="123825"/>
    <xdr:pic>
      <xdr:nvPicPr>
        <xdr:cNvPr id="23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" y="155638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18</xdr:row>
      <xdr:rowOff>9525</xdr:rowOff>
    </xdr:from>
    <xdr:ext cx="123825" cy="123825"/>
    <xdr:pic>
      <xdr:nvPicPr>
        <xdr:cNvPr id="24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" y="173164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18</xdr:row>
      <xdr:rowOff>9525</xdr:rowOff>
    </xdr:from>
    <xdr:ext cx="123825" cy="123825"/>
    <xdr:pic>
      <xdr:nvPicPr>
        <xdr:cNvPr id="25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" y="173164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18</xdr:row>
      <xdr:rowOff>9525</xdr:rowOff>
    </xdr:from>
    <xdr:ext cx="123825" cy="123825"/>
    <xdr:pic>
      <xdr:nvPicPr>
        <xdr:cNvPr id="26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" y="173164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18</xdr:row>
      <xdr:rowOff>9525</xdr:rowOff>
    </xdr:from>
    <xdr:ext cx="123825" cy="123825"/>
    <xdr:pic>
      <xdr:nvPicPr>
        <xdr:cNvPr id="27" name="BExZXVFJ4DY4I24AARDT4AMP6EN1" descr="TXSMH2MTH86CYKA26740RQPUC" hidden="1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2485" y="173164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1B00-000002000000}"/>
            </a:ext>
          </a:extLst>
        </xdr:cNvPr>
        <xdr:cNvSpPr txBox="1"/>
      </xdr:nvSpPr>
      <xdr:spPr>
        <a:xfrm>
          <a:off x="0" y="70050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1B00-000003000000}"/>
            </a:ext>
          </a:extLst>
        </xdr:cNvPr>
        <xdr:cNvSpPr txBox="1"/>
      </xdr:nvSpPr>
      <xdr:spPr>
        <a:xfrm>
          <a:off x="0" y="70050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1B00-000004000000}"/>
            </a:ext>
          </a:extLst>
        </xdr:cNvPr>
        <xdr:cNvSpPr txBox="1"/>
      </xdr:nvSpPr>
      <xdr:spPr>
        <a:xfrm>
          <a:off x="0" y="70050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1B00-000005000000}"/>
            </a:ext>
          </a:extLst>
        </xdr:cNvPr>
        <xdr:cNvSpPr txBox="1"/>
      </xdr:nvSpPr>
      <xdr:spPr>
        <a:xfrm>
          <a:off x="0" y="70050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1B00-000006000000}"/>
            </a:ext>
          </a:extLst>
        </xdr:cNvPr>
        <xdr:cNvSpPr txBox="1"/>
      </xdr:nvSpPr>
      <xdr:spPr>
        <a:xfrm>
          <a:off x="0" y="7279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1B00-000007000000}"/>
            </a:ext>
          </a:extLst>
        </xdr:cNvPr>
        <xdr:cNvSpPr txBox="1"/>
      </xdr:nvSpPr>
      <xdr:spPr>
        <a:xfrm>
          <a:off x="0" y="7279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1B00-000008000000}"/>
            </a:ext>
          </a:extLst>
        </xdr:cNvPr>
        <xdr:cNvSpPr txBox="1"/>
      </xdr:nvSpPr>
      <xdr:spPr>
        <a:xfrm>
          <a:off x="0" y="7279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1B00-000009000000}"/>
            </a:ext>
          </a:extLst>
        </xdr:cNvPr>
        <xdr:cNvSpPr txBox="1"/>
      </xdr:nvSpPr>
      <xdr:spPr>
        <a:xfrm>
          <a:off x="0" y="7279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1B00-00000A000000}"/>
            </a:ext>
          </a:extLst>
        </xdr:cNvPr>
        <xdr:cNvSpPr txBox="1"/>
      </xdr:nvSpPr>
      <xdr:spPr>
        <a:xfrm>
          <a:off x="0" y="7299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1B00-00000B000000}"/>
            </a:ext>
          </a:extLst>
        </xdr:cNvPr>
        <xdr:cNvSpPr txBox="1"/>
      </xdr:nvSpPr>
      <xdr:spPr>
        <a:xfrm>
          <a:off x="0" y="7299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1B00-00000C000000}"/>
            </a:ext>
          </a:extLst>
        </xdr:cNvPr>
        <xdr:cNvSpPr txBox="1"/>
      </xdr:nvSpPr>
      <xdr:spPr>
        <a:xfrm>
          <a:off x="0" y="7299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171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1B00-00000D000000}"/>
            </a:ext>
          </a:extLst>
        </xdr:cNvPr>
        <xdr:cNvSpPr txBox="1"/>
      </xdr:nvSpPr>
      <xdr:spPr>
        <a:xfrm>
          <a:off x="0" y="7299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1B00-00000E000000}"/>
            </a:ext>
          </a:extLst>
        </xdr:cNvPr>
        <xdr:cNvSpPr txBox="1"/>
      </xdr:nvSpPr>
      <xdr:spPr>
        <a:xfrm>
          <a:off x="0" y="70050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1B00-00000F000000}"/>
            </a:ext>
          </a:extLst>
        </xdr:cNvPr>
        <xdr:cNvSpPr txBox="1"/>
      </xdr:nvSpPr>
      <xdr:spPr>
        <a:xfrm>
          <a:off x="0" y="70050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1B00-000010000000}"/>
            </a:ext>
          </a:extLst>
        </xdr:cNvPr>
        <xdr:cNvSpPr txBox="1"/>
      </xdr:nvSpPr>
      <xdr:spPr>
        <a:xfrm>
          <a:off x="0" y="70050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1B00-000011000000}"/>
            </a:ext>
          </a:extLst>
        </xdr:cNvPr>
        <xdr:cNvSpPr txBox="1"/>
      </xdr:nvSpPr>
      <xdr:spPr>
        <a:xfrm>
          <a:off x="0" y="700506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1B00-000012000000}"/>
            </a:ext>
          </a:extLst>
        </xdr:cNvPr>
        <xdr:cNvSpPr txBox="1"/>
      </xdr:nvSpPr>
      <xdr:spPr>
        <a:xfrm>
          <a:off x="0" y="7279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1B00-000013000000}"/>
            </a:ext>
          </a:extLst>
        </xdr:cNvPr>
        <xdr:cNvSpPr txBox="1"/>
      </xdr:nvSpPr>
      <xdr:spPr>
        <a:xfrm>
          <a:off x="0" y="7279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1B00-000014000000}"/>
            </a:ext>
          </a:extLst>
        </xdr:cNvPr>
        <xdr:cNvSpPr txBox="1"/>
      </xdr:nvSpPr>
      <xdr:spPr>
        <a:xfrm>
          <a:off x="0" y="7279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1B00-000015000000}"/>
            </a:ext>
          </a:extLst>
        </xdr:cNvPr>
        <xdr:cNvSpPr txBox="1"/>
      </xdr:nvSpPr>
      <xdr:spPr>
        <a:xfrm>
          <a:off x="0" y="7279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171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1B00-000016000000}"/>
            </a:ext>
          </a:extLst>
        </xdr:cNvPr>
        <xdr:cNvSpPr txBox="1"/>
      </xdr:nvSpPr>
      <xdr:spPr>
        <a:xfrm>
          <a:off x="0" y="7299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171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1B00-000017000000}"/>
            </a:ext>
          </a:extLst>
        </xdr:cNvPr>
        <xdr:cNvSpPr txBox="1"/>
      </xdr:nvSpPr>
      <xdr:spPr>
        <a:xfrm>
          <a:off x="0" y="7299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171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1B00-000018000000}"/>
            </a:ext>
          </a:extLst>
        </xdr:cNvPr>
        <xdr:cNvSpPr txBox="1"/>
      </xdr:nvSpPr>
      <xdr:spPr>
        <a:xfrm>
          <a:off x="0" y="7299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171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1B00-000019000000}"/>
            </a:ext>
          </a:extLst>
        </xdr:cNvPr>
        <xdr:cNvSpPr txBox="1"/>
      </xdr:nvSpPr>
      <xdr:spPr>
        <a:xfrm>
          <a:off x="0" y="7299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1B00-00001A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1B00-00001B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1B00-00001C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1B00-00001D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1B00-00001E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1B00-00001F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1B00-000020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1B00-000021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1B00-000022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1B00-000023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1B00-000024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1B00-000025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1B00-000026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1B00-000027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1B00-000028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1B00-000029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1B00-00002A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1B00-00002B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1B00-00002C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0</xdr:colOff>
      <xdr:row>187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1B00-00002D000000}"/>
            </a:ext>
          </a:extLst>
        </xdr:cNvPr>
        <xdr:cNvSpPr txBox="1"/>
      </xdr:nvSpPr>
      <xdr:spPr>
        <a:xfrm>
          <a:off x="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0</xdr:colOff>
      <xdr:row>161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1B00-00003A000000}"/>
            </a:ext>
          </a:extLst>
        </xdr:cNvPr>
        <xdr:cNvSpPr txBox="1"/>
      </xdr:nvSpPr>
      <xdr:spPr>
        <a:xfrm>
          <a:off x="0" y="6913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0</xdr:colOff>
      <xdr:row>161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1B00-00003B000000}"/>
            </a:ext>
          </a:extLst>
        </xdr:cNvPr>
        <xdr:cNvSpPr txBox="1"/>
      </xdr:nvSpPr>
      <xdr:spPr>
        <a:xfrm>
          <a:off x="0" y="6913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0</xdr:colOff>
      <xdr:row>161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1B00-00003C000000}"/>
            </a:ext>
          </a:extLst>
        </xdr:cNvPr>
        <xdr:cNvSpPr txBox="1"/>
      </xdr:nvSpPr>
      <xdr:spPr>
        <a:xfrm>
          <a:off x="0" y="6913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0</xdr:colOff>
      <xdr:row>161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1B00-00003D000000}"/>
            </a:ext>
          </a:extLst>
        </xdr:cNvPr>
        <xdr:cNvSpPr txBox="1"/>
      </xdr:nvSpPr>
      <xdr:spPr>
        <a:xfrm>
          <a:off x="0" y="6913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0</xdr:colOff>
      <xdr:row>168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1B00-00003E000000}"/>
            </a:ext>
          </a:extLst>
        </xdr:cNvPr>
        <xdr:cNvSpPr txBox="1"/>
      </xdr:nvSpPr>
      <xdr:spPr>
        <a:xfrm>
          <a:off x="0" y="7187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0</xdr:colOff>
      <xdr:row>168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1B00-00003F000000}"/>
            </a:ext>
          </a:extLst>
        </xdr:cNvPr>
        <xdr:cNvSpPr txBox="1"/>
      </xdr:nvSpPr>
      <xdr:spPr>
        <a:xfrm>
          <a:off x="0" y="7187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0</xdr:colOff>
      <xdr:row>168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1B00-000040000000}"/>
            </a:ext>
          </a:extLst>
        </xdr:cNvPr>
        <xdr:cNvSpPr txBox="1"/>
      </xdr:nvSpPr>
      <xdr:spPr>
        <a:xfrm>
          <a:off x="0" y="7187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0</xdr:colOff>
      <xdr:row>168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1B00-000041000000}"/>
            </a:ext>
          </a:extLst>
        </xdr:cNvPr>
        <xdr:cNvSpPr txBox="1"/>
      </xdr:nvSpPr>
      <xdr:spPr>
        <a:xfrm>
          <a:off x="0" y="71879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0</xdr:colOff>
      <xdr:row>169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1B00-000042000000}"/>
            </a:ext>
          </a:extLst>
        </xdr:cNvPr>
        <xdr:cNvSpPr txBox="1"/>
      </xdr:nvSpPr>
      <xdr:spPr>
        <a:xfrm>
          <a:off x="0" y="7207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0</xdr:colOff>
      <xdr:row>169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1B00-000043000000}"/>
            </a:ext>
          </a:extLst>
        </xdr:cNvPr>
        <xdr:cNvSpPr txBox="1"/>
      </xdr:nvSpPr>
      <xdr:spPr>
        <a:xfrm>
          <a:off x="0" y="7207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0</xdr:colOff>
      <xdr:row>169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1B00-000044000000}"/>
            </a:ext>
          </a:extLst>
        </xdr:cNvPr>
        <xdr:cNvSpPr txBox="1"/>
      </xdr:nvSpPr>
      <xdr:spPr>
        <a:xfrm>
          <a:off x="0" y="7207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0</xdr:colOff>
      <xdr:row>169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1B00-000045000000}"/>
            </a:ext>
          </a:extLst>
        </xdr:cNvPr>
        <xdr:cNvSpPr txBox="1"/>
      </xdr:nvSpPr>
      <xdr:spPr>
        <a:xfrm>
          <a:off x="0" y="7207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43"/>
  <sheetViews>
    <sheetView view="pageBreakPreview" zoomScale="70" zoomScaleNormal="85" zoomScaleSheetLayoutView="70" workbookViewId="0">
      <selection activeCell="B21" sqref="B21:G21"/>
    </sheetView>
  </sheetViews>
  <sheetFormatPr defaultColWidth="9.109375" defaultRowHeight="15.6" x14ac:dyDescent="0.3"/>
  <cols>
    <col min="1" max="1" width="9.109375" style="1"/>
    <col min="2" max="2" width="17.44140625" style="1" customWidth="1"/>
    <col min="3" max="3" width="9.109375" style="1"/>
    <col min="4" max="5" width="13.44140625" style="1" customWidth="1"/>
    <col min="6" max="7" width="9.109375" style="1"/>
    <col min="8" max="8" width="10.5546875" style="1" customWidth="1"/>
    <col min="9" max="9" width="9.109375" style="1"/>
    <col min="10" max="10" width="21.5546875" style="1" customWidth="1"/>
    <col min="11" max="12" width="9.109375" style="1"/>
    <col min="13" max="13" width="9.88671875" style="1" customWidth="1"/>
    <col min="14" max="14" width="9.109375" style="1"/>
    <col min="15" max="15" width="14.109375" style="1" customWidth="1"/>
    <col min="16" max="16384" width="9.109375" style="6"/>
  </cols>
  <sheetData>
    <row r="2" spans="1:15" x14ac:dyDescent="0.3">
      <c r="C2" s="2"/>
      <c r="D2" s="2"/>
      <c r="E2" s="2"/>
      <c r="F2" s="2"/>
      <c r="H2" s="3"/>
      <c r="L2" s="4"/>
      <c r="M2" s="5"/>
      <c r="N2" s="5"/>
      <c r="O2" s="5"/>
    </row>
    <row r="4" spans="1:15" x14ac:dyDescent="0.3">
      <c r="A4" s="2"/>
      <c r="B4" s="2"/>
      <c r="C4" s="2"/>
      <c r="D4" s="2"/>
      <c r="E4" s="2"/>
      <c r="F4" s="2"/>
    </row>
    <row r="5" spans="1:15" x14ac:dyDescent="0.3">
      <c r="A5" s="7"/>
      <c r="B5" s="7"/>
      <c r="C5" s="7"/>
      <c r="D5" s="7"/>
      <c r="H5" s="7"/>
      <c r="I5" s="7"/>
      <c r="M5" s="8"/>
      <c r="N5" s="2"/>
      <c r="O5" s="2"/>
    </row>
    <row r="6" spans="1:15" x14ac:dyDescent="0.3">
      <c r="A6" s="7"/>
      <c r="B6" s="7"/>
      <c r="C6" s="7"/>
      <c r="D6" s="7"/>
      <c r="E6" s="7"/>
      <c r="F6" s="7"/>
      <c r="H6" s="9"/>
      <c r="M6" s="2"/>
      <c r="N6" s="2"/>
      <c r="O6" s="10"/>
    </row>
    <row r="7" spans="1:15" x14ac:dyDescent="0.3">
      <c r="A7" s="7"/>
      <c r="B7" s="7"/>
      <c r="C7" s="7"/>
      <c r="D7" s="7"/>
      <c r="E7" s="7"/>
      <c r="F7" s="7"/>
      <c r="H7" s="9"/>
      <c r="N7" s="11"/>
      <c r="O7" s="12"/>
    </row>
    <row r="8" spans="1:15" x14ac:dyDescent="0.3">
      <c r="A8" s="4"/>
      <c r="B8" s="2"/>
      <c r="C8" s="2"/>
      <c r="D8" s="2"/>
      <c r="E8" s="4"/>
      <c r="F8" s="4"/>
      <c r="H8" s="9"/>
      <c r="M8" s="11"/>
      <c r="O8" s="12"/>
    </row>
    <row r="9" spans="1:15" s="13" customFormat="1" ht="17.399999999999999" x14ac:dyDescent="0.3">
      <c r="A9" s="970" t="s">
        <v>1742</v>
      </c>
      <c r="B9" s="970"/>
      <c r="C9" s="970"/>
      <c r="D9" s="970"/>
      <c r="E9" s="970"/>
      <c r="F9" s="970"/>
      <c r="G9" s="970"/>
      <c r="H9" s="970"/>
      <c r="I9" s="971" t="s">
        <v>1743</v>
      </c>
      <c r="J9" s="971"/>
      <c r="K9" s="971"/>
      <c r="L9" s="971"/>
      <c r="M9" s="971"/>
      <c r="N9" s="971"/>
      <c r="O9" s="971"/>
    </row>
    <row r="10" spans="1:15" ht="17.399999999999999" x14ac:dyDescent="0.3">
      <c r="A10" s="970" t="s">
        <v>1735</v>
      </c>
      <c r="B10" s="970"/>
      <c r="C10" s="970"/>
      <c r="D10" s="970"/>
      <c r="E10" s="970"/>
      <c r="F10" s="970"/>
      <c r="G10" s="970"/>
      <c r="H10" s="970"/>
      <c r="I10" s="971" t="s">
        <v>2811</v>
      </c>
      <c r="J10" s="971"/>
      <c r="K10" s="971"/>
      <c r="L10" s="971"/>
      <c r="M10" s="971"/>
      <c r="N10" s="971"/>
      <c r="O10" s="971"/>
    </row>
    <row r="11" spans="1:15" x14ac:dyDescent="0.3">
      <c r="A11" s="9"/>
      <c r="B11" s="2"/>
      <c r="C11" s="2"/>
      <c r="D11" s="2"/>
      <c r="E11" s="2"/>
      <c r="F11" s="2"/>
      <c r="M11" s="14"/>
      <c r="N11" s="14"/>
      <c r="O11" s="15"/>
    </row>
    <row r="12" spans="1:15" x14ac:dyDescent="0.3">
      <c r="A12" s="2"/>
      <c r="B12" s="2"/>
      <c r="C12" s="2"/>
      <c r="D12" s="2"/>
      <c r="E12" s="2"/>
      <c r="F12" s="2"/>
      <c r="H12" s="9"/>
      <c r="M12" s="14"/>
      <c r="N12" s="14"/>
      <c r="O12" s="14"/>
    </row>
    <row r="13" spans="1:15" s="16" customFormat="1" ht="17.399999999999999" x14ac:dyDescent="0.3">
      <c r="A13" s="972" t="s">
        <v>2958</v>
      </c>
      <c r="B13" s="972"/>
      <c r="C13" s="972"/>
      <c r="D13" s="972"/>
      <c r="E13" s="972"/>
      <c r="F13" s="972"/>
      <c r="G13" s="972"/>
      <c r="H13" s="972"/>
      <c r="I13" s="973" t="s">
        <v>2959</v>
      </c>
      <c r="J13" s="973"/>
      <c r="K13" s="973"/>
      <c r="L13" s="973"/>
      <c r="M13" s="973"/>
      <c r="N13" s="973"/>
      <c r="O13" s="973"/>
    </row>
    <row r="14" spans="1:15" x14ac:dyDescent="0.3">
      <c r="A14" s="17"/>
      <c r="B14" s="17"/>
      <c r="C14" s="17"/>
      <c r="D14" s="17"/>
      <c r="E14" s="17"/>
      <c r="F14" s="17"/>
      <c r="G14" s="17"/>
      <c r="H14" s="18"/>
      <c r="M14" s="14"/>
      <c r="N14" s="14"/>
      <c r="O14" s="14"/>
    </row>
    <row r="15" spans="1:15" ht="37.5" customHeight="1" x14ac:dyDescent="0.3">
      <c r="A15" s="2"/>
      <c r="B15" s="2"/>
      <c r="C15" s="2"/>
      <c r="D15" s="2"/>
      <c r="E15" s="2"/>
      <c r="F15" s="2"/>
      <c r="H15" s="9"/>
      <c r="M15" s="14"/>
      <c r="N15" s="14"/>
      <c r="O15" s="19"/>
    </row>
    <row r="16" spans="1:15" x14ac:dyDescent="0.3">
      <c r="A16" s="20"/>
      <c r="B16" s="20"/>
      <c r="C16" s="20"/>
      <c r="D16" s="20"/>
      <c r="E16" s="20"/>
      <c r="F16" s="20"/>
      <c r="G16" s="20"/>
      <c r="H16" s="21"/>
      <c r="I16" s="21"/>
      <c r="J16" s="21"/>
      <c r="K16" s="21"/>
      <c r="L16" s="21"/>
      <c r="M16" s="21"/>
      <c r="N16" s="21"/>
      <c r="O16" s="21"/>
    </row>
    <row r="17" spans="1:29" s="23" customFormat="1" ht="53.25" customHeight="1" x14ac:dyDescent="0.25">
      <c r="A17" s="22"/>
      <c r="B17" s="969"/>
      <c r="C17" s="969"/>
      <c r="D17" s="969"/>
      <c r="E17" s="969"/>
      <c r="F17" s="969"/>
      <c r="G17" s="969"/>
      <c r="I17" s="22"/>
      <c r="J17" s="969"/>
      <c r="K17" s="969"/>
      <c r="L17" s="969"/>
      <c r="M17" s="969"/>
      <c r="N17" s="969"/>
      <c r="O17" s="969"/>
    </row>
    <row r="18" spans="1:29" s="23" customFormat="1" ht="21" customHeight="1" x14ac:dyDescent="0.25">
      <c r="A18" s="22"/>
      <c r="B18" s="969"/>
      <c r="C18" s="969"/>
      <c r="D18" s="969"/>
      <c r="E18" s="969"/>
      <c r="F18" s="969"/>
      <c r="G18" s="969"/>
      <c r="H18" s="24"/>
      <c r="I18" s="22"/>
      <c r="J18" s="969"/>
      <c r="K18" s="969"/>
      <c r="L18" s="969"/>
      <c r="M18" s="969"/>
      <c r="N18" s="969"/>
      <c r="O18" s="969"/>
    </row>
    <row r="19" spans="1:29" s="23" customFormat="1" ht="54" customHeight="1" x14ac:dyDescent="0.25">
      <c r="A19" s="22"/>
      <c r="B19" s="969"/>
      <c r="C19" s="969"/>
      <c r="D19" s="969"/>
      <c r="E19" s="969"/>
      <c r="F19" s="969"/>
      <c r="G19" s="969"/>
      <c r="H19" s="24"/>
      <c r="I19" s="22"/>
      <c r="J19" s="969"/>
      <c r="K19" s="969"/>
      <c r="L19" s="969"/>
      <c r="M19" s="969"/>
      <c r="N19" s="969"/>
      <c r="O19" s="969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1:29" s="23" customFormat="1" ht="13.8" x14ac:dyDescent="0.25">
      <c r="A20" s="22"/>
      <c r="B20" s="24"/>
      <c r="C20" s="24"/>
      <c r="D20" s="24"/>
      <c r="E20" s="24"/>
      <c r="F20" s="24"/>
      <c r="G20" s="24"/>
      <c r="H20" s="24"/>
      <c r="I20" s="22"/>
      <c r="J20" s="24"/>
      <c r="K20" s="24"/>
      <c r="L20" s="24"/>
      <c r="M20" s="24"/>
      <c r="N20" s="24"/>
      <c r="O20" s="24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1:29" s="23" customFormat="1" ht="70.5" customHeight="1" x14ac:dyDescent="0.25">
      <c r="A21" s="22"/>
      <c r="B21" s="969"/>
      <c r="C21" s="969"/>
      <c r="D21" s="969"/>
      <c r="E21" s="969"/>
      <c r="F21" s="969"/>
      <c r="G21" s="969"/>
      <c r="H21" s="24"/>
      <c r="I21" s="22"/>
      <c r="J21" s="969"/>
      <c r="K21" s="969"/>
      <c r="L21" s="969"/>
      <c r="M21" s="969"/>
      <c r="N21" s="969"/>
      <c r="O21" s="969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</row>
    <row r="22" spans="1:29" s="23" customFormat="1" ht="22.5" customHeight="1" x14ac:dyDescent="0.25">
      <c r="A22" s="22"/>
      <c r="B22" s="969"/>
      <c r="C22" s="969"/>
      <c r="D22" s="969"/>
      <c r="E22" s="969"/>
      <c r="F22" s="969"/>
      <c r="G22" s="969"/>
      <c r="H22" s="24"/>
      <c r="I22" s="22"/>
      <c r="J22" s="969"/>
      <c r="K22" s="969"/>
      <c r="L22" s="969"/>
      <c r="M22" s="969"/>
      <c r="N22" s="969"/>
      <c r="O22" s="969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</row>
    <row r="23" spans="1:29" s="23" customFormat="1" ht="36.75" customHeight="1" x14ac:dyDescent="0.25">
      <c r="A23" s="24"/>
      <c r="B23" s="969"/>
      <c r="C23" s="969"/>
      <c r="D23" s="969"/>
      <c r="E23" s="969"/>
      <c r="F23" s="969"/>
      <c r="G23" s="969"/>
      <c r="H23" s="24"/>
      <c r="I23" s="22"/>
      <c r="J23" s="969"/>
      <c r="K23" s="969"/>
      <c r="L23" s="969"/>
      <c r="M23" s="969"/>
      <c r="N23" s="969"/>
      <c r="O23" s="969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</row>
    <row r="24" spans="1:29" s="23" customFormat="1" ht="13.8" x14ac:dyDescent="0.25">
      <c r="A24" s="24"/>
      <c r="B24" s="24"/>
      <c r="C24" s="24"/>
      <c r="D24" s="24"/>
      <c r="E24" s="24"/>
      <c r="F24" s="24"/>
      <c r="G24" s="24"/>
      <c r="H24" s="24"/>
      <c r="I24" s="22"/>
      <c r="J24" s="24"/>
      <c r="K24" s="24"/>
      <c r="L24" s="24"/>
      <c r="M24" s="24"/>
      <c r="N24" s="24"/>
      <c r="O24" s="2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</row>
    <row r="25" spans="1:29" s="23" customFormat="1" ht="52.5" customHeight="1" x14ac:dyDescent="0.25">
      <c r="A25" s="22"/>
      <c r="B25" s="969"/>
      <c r="C25" s="969"/>
      <c r="D25" s="969"/>
      <c r="E25" s="969"/>
      <c r="F25" s="969"/>
      <c r="G25" s="969"/>
      <c r="H25" s="24"/>
      <c r="I25" s="22"/>
      <c r="J25" s="969"/>
      <c r="K25" s="969"/>
      <c r="L25" s="969"/>
      <c r="M25" s="969"/>
      <c r="N25" s="969"/>
      <c r="O25" s="969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</row>
    <row r="26" spans="1:29" ht="54.75" customHeight="1" x14ac:dyDescent="0.3">
      <c r="A26" s="20"/>
      <c r="B26" s="20"/>
      <c r="C26" s="20"/>
      <c r="D26" s="20"/>
      <c r="E26" s="20"/>
      <c r="F26" s="20"/>
      <c r="G26" s="20"/>
      <c r="H26" s="21"/>
      <c r="I26" s="21"/>
      <c r="J26" s="21"/>
      <c r="K26" s="21"/>
      <c r="L26" s="21"/>
      <c r="M26" s="21"/>
      <c r="N26" s="21"/>
      <c r="O26" s="21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</row>
    <row r="27" spans="1:29" s="34" customFormat="1" ht="13.8" x14ac:dyDescent="0.3">
      <c r="A27" s="27" t="s">
        <v>1744</v>
      </c>
      <c r="B27" s="28"/>
      <c r="C27" s="29"/>
      <c r="D27" s="29"/>
      <c r="E27" s="29"/>
      <c r="F27" s="29"/>
      <c r="G27" s="29"/>
      <c r="H27" s="30"/>
      <c r="I27" s="29"/>
      <c r="J27" s="31"/>
      <c r="K27" s="29"/>
      <c r="L27" s="29"/>
      <c r="M27" s="32"/>
      <c r="N27" s="32"/>
      <c r="O27" s="33" t="s">
        <v>1745</v>
      </c>
    </row>
    <row r="28" spans="1:29" s="40" customFormat="1" ht="13.8" x14ac:dyDescent="0.3">
      <c r="A28" s="35" t="s">
        <v>1746</v>
      </c>
      <c r="B28" s="36"/>
      <c r="C28" s="37"/>
      <c r="D28" s="37"/>
      <c r="E28" s="37"/>
      <c r="F28" s="37"/>
      <c r="G28" s="37"/>
      <c r="H28" s="37"/>
      <c r="I28" s="37"/>
      <c r="J28" s="38"/>
      <c r="K28" s="37"/>
      <c r="L28" s="37"/>
      <c r="M28" s="37"/>
      <c r="N28" s="37"/>
      <c r="O28" s="39" t="s">
        <v>1747</v>
      </c>
    </row>
    <row r="29" spans="1:29" s="40" customFormat="1" ht="13.8" x14ac:dyDescent="0.3">
      <c r="A29" s="35" t="s">
        <v>2511</v>
      </c>
      <c r="C29" s="37"/>
      <c r="D29" s="37"/>
      <c r="E29" s="37"/>
      <c r="F29" s="37"/>
      <c r="G29" s="37"/>
      <c r="H29" s="37"/>
      <c r="I29" s="37"/>
      <c r="K29" s="37"/>
      <c r="L29" s="37"/>
      <c r="M29" s="37"/>
      <c r="N29" s="37"/>
      <c r="O29" s="39" t="s">
        <v>2512</v>
      </c>
    </row>
    <row r="30" spans="1:29" x14ac:dyDescent="0.3">
      <c r="B30" s="41"/>
      <c r="C30" s="41"/>
      <c r="D30" s="41"/>
      <c r="E30" s="41"/>
      <c r="F30" s="41"/>
      <c r="G30" s="41"/>
      <c r="H30" s="41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</row>
    <row r="31" spans="1:29" x14ac:dyDescent="0.3">
      <c r="B31" s="41"/>
      <c r="C31" s="41"/>
      <c r="D31" s="41"/>
      <c r="E31" s="41"/>
      <c r="F31" s="41"/>
      <c r="G31" s="41"/>
      <c r="H31" s="41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</row>
    <row r="32" spans="1:29" x14ac:dyDescent="0.3">
      <c r="B32" s="41"/>
      <c r="C32" s="41"/>
      <c r="D32" s="41"/>
      <c r="E32" s="41"/>
      <c r="F32" s="41"/>
      <c r="G32" s="41"/>
      <c r="H32" s="41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</row>
    <row r="33" spans="1:29" x14ac:dyDescent="0.3">
      <c r="A33" s="4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</row>
    <row r="34" spans="1:29" x14ac:dyDescent="0.3"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</row>
    <row r="35" spans="1:29" x14ac:dyDescent="0.3"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</row>
    <row r="36" spans="1:29" x14ac:dyDescent="0.3"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</row>
    <row r="37" spans="1:29" x14ac:dyDescent="0.3"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</row>
    <row r="38" spans="1:29" x14ac:dyDescent="0.3"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</row>
    <row r="39" spans="1:29" x14ac:dyDescent="0.3"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</row>
    <row r="40" spans="1:29" x14ac:dyDescent="0.3"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</row>
    <row r="43" spans="1:29" x14ac:dyDescent="0.3">
      <c r="H43" s="42"/>
    </row>
  </sheetData>
  <sheetProtection formatCells="0" formatColumns="0" formatRows="0" insertColumns="0" insertRows="0" insertHyperlinks="0" deleteColumns="0" deleteRows="0"/>
  <mergeCells count="20">
    <mergeCell ref="A9:H9"/>
    <mergeCell ref="I9:O9"/>
    <mergeCell ref="A10:H10"/>
    <mergeCell ref="I10:O10"/>
    <mergeCell ref="A13:H13"/>
    <mergeCell ref="I13:O13"/>
    <mergeCell ref="B17:G17"/>
    <mergeCell ref="J17:O17"/>
    <mergeCell ref="B18:G18"/>
    <mergeCell ref="J18:O18"/>
    <mergeCell ref="B19:G19"/>
    <mergeCell ref="J19:O19"/>
    <mergeCell ref="B25:G25"/>
    <mergeCell ref="J25:O25"/>
    <mergeCell ref="B21:G21"/>
    <mergeCell ref="J21:O21"/>
    <mergeCell ref="B22:G22"/>
    <mergeCell ref="J22:O22"/>
    <mergeCell ref="B23:G23"/>
    <mergeCell ref="J23:O23"/>
  </mergeCells>
  <pageMargins left="0.74803149606299213" right="0.74803149606299213" top="0.46" bottom="0.59055118110236227" header="0.15748031496062992" footer="0.15748031496062992"/>
  <pageSetup paperSize="9" scale="73" orientation="landscape" r:id="rId1"/>
  <headerFooter alignWithMargins="0">
    <oddFooter xml:space="preserve">&amp;C Page &amp;P 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view="pageBreakPreview" zoomScale="55" zoomScaleSheetLayoutView="55" workbookViewId="0">
      <selection activeCell="H1" sqref="H1:X1048576"/>
    </sheetView>
  </sheetViews>
  <sheetFormatPr defaultColWidth="9.109375" defaultRowHeight="13.8" x14ac:dyDescent="0.3"/>
  <cols>
    <col min="1" max="1" width="21.109375" style="52" customWidth="1"/>
    <col min="2" max="2" width="46.109375" style="90" customWidth="1"/>
    <col min="3" max="3" width="18.5546875" style="90" customWidth="1"/>
    <col min="4" max="4" width="15.44140625" style="52" customWidth="1"/>
    <col min="5" max="6" width="10" style="52" customWidth="1"/>
    <col min="7" max="7" width="11.88671875" style="52" customWidth="1"/>
    <col min="8" max="8" width="15.5546875" style="52" customWidth="1"/>
    <col min="9" max="9" width="12" style="840" customWidth="1"/>
    <col min="10" max="10" width="15.5546875" style="52" hidden="1" customWidth="1"/>
    <col min="11" max="11" width="17.5546875" style="52" hidden="1" customWidth="1"/>
    <col min="12" max="12" width="15.44140625" style="52" hidden="1" customWidth="1"/>
    <col min="13" max="17" width="15.5546875" style="52" hidden="1" customWidth="1"/>
    <col min="18" max="19" width="15.5546875" style="840" hidden="1" customWidth="1"/>
    <col min="20" max="20" width="12.88671875" style="52" customWidth="1"/>
    <col min="21" max="16384" width="9.109375" style="52"/>
  </cols>
  <sheetData>
    <row r="1" spans="1:21" s="249" customFormat="1" ht="27.75" customHeight="1" x14ac:dyDescent="0.25">
      <c r="A1" s="276" t="s">
        <v>0</v>
      </c>
      <c r="B1" s="277" t="s">
        <v>1</v>
      </c>
      <c r="C1" s="276" t="s">
        <v>2</v>
      </c>
      <c r="D1" s="276" t="s">
        <v>3</v>
      </c>
      <c r="E1" s="276" t="s">
        <v>3</v>
      </c>
      <c r="F1" s="276" t="s">
        <v>4</v>
      </c>
      <c r="G1" s="276" t="s">
        <v>5</v>
      </c>
      <c r="H1" s="276" t="s">
        <v>6</v>
      </c>
      <c r="I1" s="974" t="s">
        <v>1721</v>
      </c>
      <c r="J1" s="974" t="s">
        <v>78</v>
      </c>
      <c r="K1" s="974" t="s">
        <v>74</v>
      </c>
      <c r="L1" s="974" t="s">
        <v>76</v>
      </c>
      <c r="M1" s="974" t="s">
        <v>73</v>
      </c>
      <c r="N1" s="974" t="s">
        <v>72</v>
      </c>
      <c r="O1" s="974" t="s">
        <v>75</v>
      </c>
      <c r="P1" s="974" t="s">
        <v>77</v>
      </c>
      <c r="Q1" s="974" t="s">
        <v>86</v>
      </c>
      <c r="R1" s="974" t="s">
        <v>2784</v>
      </c>
      <c r="S1" s="974" t="s">
        <v>2789</v>
      </c>
      <c r="T1" s="974" t="s">
        <v>196</v>
      </c>
      <c r="U1" s="974" t="s">
        <v>1717</v>
      </c>
    </row>
    <row r="2" spans="1:21" s="249" customFormat="1" ht="102.75" customHeight="1" x14ac:dyDescent="0.25">
      <c r="A2" s="278"/>
      <c r="B2" s="279"/>
      <c r="C2" s="278" t="s">
        <v>7</v>
      </c>
      <c r="D2" s="278" t="s">
        <v>8</v>
      </c>
      <c r="E2" s="278" t="s">
        <v>9</v>
      </c>
      <c r="F2" s="278" t="s">
        <v>10</v>
      </c>
      <c r="G2" s="278"/>
      <c r="H2" s="278" t="s">
        <v>11</v>
      </c>
      <c r="I2" s="975"/>
      <c r="J2" s="975"/>
      <c r="K2" s="975"/>
      <c r="L2" s="975"/>
      <c r="M2" s="975"/>
      <c r="N2" s="975"/>
      <c r="O2" s="975"/>
      <c r="P2" s="975"/>
      <c r="Q2" s="977"/>
      <c r="R2" s="977"/>
      <c r="S2" s="977"/>
      <c r="T2" s="975"/>
      <c r="U2" s="975"/>
    </row>
    <row r="3" spans="1:21" s="249" customFormat="1" ht="194.25" customHeight="1" x14ac:dyDescent="0.25">
      <c r="A3" s="280" t="s">
        <v>39</v>
      </c>
      <c r="B3" s="740" t="s">
        <v>41</v>
      </c>
      <c r="C3" s="740" t="s">
        <v>42</v>
      </c>
      <c r="D3" s="740" t="s">
        <v>43</v>
      </c>
      <c r="E3" s="740" t="s">
        <v>44</v>
      </c>
      <c r="F3" s="740" t="s">
        <v>45</v>
      </c>
      <c r="G3" s="740" t="s">
        <v>191</v>
      </c>
      <c r="H3" s="740" t="s">
        <v>46</v>
      </c>
      <c r="I3" s="745" t="s">
        <v>1722</v>
      </c>
      <c r="J3" s="745" t="s">
        <v>79</v>
      </c>
      <c r="K3" s="745" t="s">
        <v>80</v>
      </c>
      <c r="L3" s="745" t="s">
        <v>81</v>
      </c>
      <c r="M3" s="745" t="s">
        <v>82</v>
      </c>
      <c r="N3" s="745" t="s">
        <v>83</v>
      </c>
      <c r="O3" s="745" t="s">
        <v>84</v>
      </c>
      <c r="P3" s="745" t="s">
        <v>85</v>
      </c>
      <c r="Q3" s="745" t="s">
        <v>87</v>
      </c>
      <c r="R3" s="745" t="s">
        <v>2783</v>
      </c>
      <c r="S3" s="745" t="s">
        <v>2790</v>
      </c>
      <c r="T3" s="740" t="s">
        <v>197</v>
      </c>
      <c r="U3" s="740" t="s">
        <v>1718</v>
      </c>
    </row>
    <row r="4" spans="1:21" ht="14.1" customHeight="1" x14ac:dyDescent="0.3"/>
    <row r="5" spans="1:21" s="92" customFormat="1" ht="16.5" customHeight="1" x14ac:dyDescent="0.35">
      <c r="A5" s="47" t="s">
        <v>2168</v>
      </c>
      <c r="B5" s="395"/>
      <c r="C5" s="396"/>
      <c r="D5" s="396"/>
      <c r="E5" s="396"/>
      <c r="F5" s="396"/>
      <c r="G5" s="398"/>
      <c r="H5" s="398"/>
      <c r="I5" s="834"/>
      <c r="J5" s="398"/>
      <c r="K5" s="398"/>
      <c r="L5" s="398"/>
      <c r="M5" s="398"/>
      <c r="N5" s="398"/>
      <c r="O5" s="398"/>
      <c r="P5" s="398"/>
      <c r="Q5" s="398"/>
      <c r="R5" s="834"/>
      <c r="S5" s="834"/>
      <c r="T5" s="398"/>
      <c r="U5" s="398"/>
    </row>
    <row r="6" spans="1:21" s="401" customFormat="1" ht="31.2" x14ac:dyDescent="0.3">
      <c r="A6" s="60" t="s">
        <v>2500</v>
      </c>
      <c r="B6" s="74" t="s">
        <v>2502</v>
      </c>
      <c r="C6" s="168" t="s">
        <v>2501</v>
      </c>
      <c r="D6" s="62">
        <v>12</v>
      </c>
      <c r="E6" s="88">
        <v>4</v>
      </c>
      <c r="F6" s="88">
        <v>20.6</v>
      </c>
      <c r="G6" s="62">
        <v>36</v>
      </c>
      <c r="H6" s="62" t="s">
        <v>17</v>
      </c>
      <c r="I6" s="774">
        <f t="shared" ref="I6:I7" si="0">R6/(1-Q6)</f>
        <v>33.701599999999999</v>
      </c>
      <c r="J6" s="399">
        <v>0.05</v>
      </c>
      <c r="K6" s="400">
        <v>0.02</v>
      </c>
      <c r="L6" s="399">
        <v>0.03</v>
      </c>
      <c r="M6" s="399">
        <v>0.04</v>
      </c>
      <c r="N6" s="400">
        <v>0.01</v>
      </c>
      <c r="O6" s="400">
        <v>0.1</v>
      </c>
      <c r="P6" s="399">
        <v>0</v>
      </c>
      <c r="Q6" s="399">
        <f>SUM(J6:P6)</f>
        <v>0.25</v>
      </c>
      <c r="R6" s="775">
        <f>S6*1.2</f>
        <v>25.276199999999999</v>
      </c>
      <c r="S6" s="775">
        <v>21.063500000000001</v>
      </c>
      <c r="T6" s="375" t="s">
        <v>2129</v>
      </c>
      <c r="U6" s="58" t="s">
        <v>2172</v>
      </c>
    </row>
    <row r="7" spans="1:21" s="401" customFormat="1" ht="31.2" x14ac:dyDescent="0.3">
      <c r="A7" s="60" t="s">
        <v>2101</v>
      </c>
      <c r="B7" s="74" t="s">
        <v>2139</v>
      </c>
      <c r="C7" s="168" t="s">
        <v>2182</v>
      </c>
      <c r="D7" s="62">
        <v>6</v>
      </c>
      <c r="E7" s="88">
        <v>5.4</v>
      </c>
      <c r="F7" s="88">
        <v>30.8</v>
      </c>
      <c r="G7" s="62">
        <v>30</v>
      </c>
      <c r="H7" s="62" t="s">
        <v>17</v>
      </c>
      <c r="I7" s="774">
        <f t="shared" si="0"/>
        <v>37.442559999999993</v>
      </c>
      <c r="J7" s="399">
        <v>0.05</v>
      </c>
      <c r="K7" s="400">
        <v>0.02</v>
      </c>
      <c r="L7" s="399">
        <v>0.03</v>
      </c>
      <c r="M7" s="399">
        <v>0.04</v>
      </c>
      <c r="N7" s="400">
        <v>0.01</v>
      </c>
      <c r="O7" s="400">
        <v>0.1</v>
      </c>
      <c r="P7" s="399">
        <v>0</v>
      </c>
      <c r="Q7" s="399">
        <f>SUM(J7:P7)</f>
        <v>0.25</v>
      </c>
      <c r="R7" s="775">
        <f t="shared" ref="R7:R11" si="1">S7*1.2</f>
        <v>28.081919999999997</v>
      </c>
      <c r="S7" s="775">
        <v>23.401599999999998</v>
      </c>
      <c r="T7" s="375" t="s">
        <v>2129</v>
      </c>
      <c r="U7" s="58" t="s">
        <v>2172</v>
      </c>
    </row>
    <row r="8" spans="1:21" s="401" customFormat="1" ht="31.2" x14ac:dyDescent="0.3">
      <c r="A8" s="60" t="s">
        <v>2132</v>
      </c>
      <c r="B8" s="74" t="s">
        <v>2140</v>
      </c>
      <c r="C8" s="168" t="s">
        <v>2183</v>
      </c>
      <c r="D8" s="62">
        <v>12</v>
      </c>
      <c r="E8" s="88">
        <v>1.44</v>
      </c>
      <c r="F8" s="88">
        <v>8.1</v>
      </c>
      <c r="G8" s="62">
        <v>60</v>
      </c>
      <c r="H8" s="62" t="s">
        <v>38</v>
      </c>
      <c r="I8" s="774">
        <f t="shared" ref="I8:I11" si="2">R8/(1-Q8)</f>
        <v>26.895359999999997</v>
      </c>
      <c r="J8" s="399">
        <v>0.05</v>
      </c>
      <c r="K8" s="400">
        <v>0.02</v>
      </c>
      <c r="L8" s="399">
        <v>0.03</v>
      </c>
      <c r="M8" s="399">
        <v>0.04</v>
      </c>
      <c r="N8" s="400">
        <v>0.01</v>
      </c>
      <c r="O8" s="400">
        <v>0.1</v>
      </c>
      <c r="P8" s="399">
        <v>0</v>
      </c>
      <c r="Q8" s="399">
        <f t="shared" ref="Q8:Q11" si="3">SUM(J8:P8)</f>
        <v>0.25</v>
      </c>
      <c r="R8" s="775">
        <f t="shared" si="1"/>
        <v>20.171519999999997</v>
      </c>
      <c r="S8" s="775">
        <v>16.8096</v>
      </c>
      <c r="T8" s="375" t="s">
        <v>2130</v>
      </c>
      <c r="U8" s="58" t="s">
        <v>2172</v>
      </c>
    </row>
    <row r="9" spans="1:21" s="401" customFormat="1" ht="31.2" x14ac:dyDescent="0.3">
      <c r="A9" s="60" t="s">
        <v>2133</v>
      </c>
      <c r="B9" s="74" t="s">
        <v>2141</v>
      </c>
      <c r="C9" s="168" t="s">
        <v>2184</v>
      </c>
      <c r="D9" s="62">
        <v>12</v>
      </c>
      <c r="E9" s="88">
        <v>2.16</v>
      </c>
      <c r="F9" s="88">
        <v>13.2</v>
      </c>
      <c r="G9" s="62">
        <v>40</v>
      </c>
      <c r="H9" s="62" t="s">
        <v>38</v>
      </c>
      <c r="I9" s="774">
        <f t="shared" si="2"/>
        <v>26.895359999999997</v>
      </c>
      <c r="J9" s="399">
        <v>0.05</v>
      </c>
      <c r="K9" s="400">
        <v>0.02</v>
      </c>
      <c r="L9" s="399">
        <v>0.03</v>
      </c>
      <c r="M9" s="399">
        <v>0.04</v>
      </c>
      <c r="N9" s="400">
        <v>0.01</v>
      </c>
      <c r="O9" s="400">
        <v>0.1</v>
      </c>
      <c r="P9" s="399">
        <v>0</v>
      </c>
      <c r="Q9" s="399">
        <f t="shared" si="3"/>
        <v>0.25</v>
      </c>
      <c r="R9" s="775">
        <f t="shared" si="1"/>
        <v>20.171519999999997</v>
      </c>
      <c r="S9" s="775">
        <v>16.8096</v>
      </c>
      <c r="T9" s="375" t="s">
        <v>2130</v>
      </c>
      <c r="U9" s="58" t="s">
        <v>2172</v>
      </c>
    </row>
    <row r="10" spans="1:21" s="401" customFormat="1" ht="46.8" x14ac:dyDescent="0.3">
      <c r="A10" s="60" t="s">
        <v>2102</v>
      </c>
      <c r="B10" s="74" t="s">
        <v>2142</v>
      </c>
      <c r="C10" s="168" t="s">
        <v>2185</v>
      </c>
      <c r="D10" s="62">
        <v>10</v>
      </c>
      <c r="E10" s="88">
        <v>4.5</v>
      </c>
      <c r="F10" s="88">
        <v>26.1</v>
      </c>
      <c r="G10" s="62">
        <v>30</v>
      </c>
      <c r="H10" s="62" t="s">
        <v>17</v>
      </c>
      <c r="I10" s="774">
        <f t="shared" si="2"/>
        <v>43.078720000000004</v>
      </c>
      <c r="J10" s="399">
        <v>0.05</v>
      </c>
      <c r="K10" s="400">
        <v>0.02</v>
      </c>
      <c r="L10" s="399">
        <v>0.03</v>
      </c>
      <c r="M10" s="399">
        <v>0.04</v>
      </c>
      <c r="N10" s="400">
        <v>0.01</v>
      </c>
      <c r="O10" s="400">
        <v>0.1</v>
      </c>
      <c r="P10" s="399">
        <v>0</v>
      </c>
      <c r="Q10" s="399">
        <f t="shared" si="3"/>
        <v>0.25</v>
      </c>
      <c r="R10" s="775">
        <f t="shared" si="1"/>
        <v>32.309040000000003</v>
      </c>
      <c r="S10" s="775">
        <v>26.924200000000003</v>
      </c>
      <c r="T10" s="375" t="s">
        <v>2129</v>
      </c>
      <c r="U10" s="58" t="s">
        <v>2172</v>
      </c>
    </row>
    <row r="11" spans="1:21" s="401" customFormat="1" ht="46.8" x14ac:dyDescent="0.3">
      <c r="A11" s="60" t="s">
        <v>2103</v>
      </c>
      <c r="B11" s="74" t="s">
        <v>2143</v>
      </c>
      <c r="C11" s="168" t="s">
        <v>2186</v>
      </c>
      <c r="D11" s="62">
        <v>8</v>
      </c>
      <c r="E11" s="88">
        <v>4.32</v>
      </c>
      <c r="F11" s="88">
        <v>25.1</v>
      </c>
      <c r="G11" s="62">
        <v>36</v>
      </c>
      <c r="H11" s="62" t="s">
        <v>17</v>
      </c>
      <c r="I11" s="774">
        <f t="shared" si="2"/>
        <v>43.078720000000004</v>
      </c>
      <c r="J11" s="399">
        <v>0.05</v>
      </c>
      <c r="K11" s="400">
        <v>0.02</v>
      </c>
      <c r="L11" s="399">
        <v>0.03</v>
      </c>
      <c r="M11" s="399">
        <v>0.04</v>
      </c>
      <c r="N11" s="400">
        <v>0.01</v>
      </c>
      <c r="O11" s="400">
        <v>0.1</v>
      </c>
      <c r="P11" s="399">
        <v>0</v>
      </c>
      <c r="Q11" s="399">
        <f t="shared" si="3"/>
        <v>0.25</v>
      </c>
      <c r="R11" s="775">
        <f t="shared" si="1"/>
        <v>32.309040000000003</v>
      </c>
      <c r="S11" s="775">
        <v>26.924200000000003</v>
      </c>
      <c r="T11" s="375" t="s">
        <v>2129</v>
      </c>
      <c r="U11" s="58" t="s">
        <v>2172</v>
      </c>
    </row>
    <row r="12" spans="1:21" s="401" customFormat="1" ht="18" x14ac:dyDescent="0.3">
      <c r="A12" s="60"/>
      <c r="B12" s="74"/>
      <c r="C12" s="168"/>
      <c r="D12" s="62"/>
      <c r="E12" s="88"/>
      <c r="F12" s="88"/>
      <c r="G12" s="62"/>
      <c r="H12" s="62"/>
      <c r="I12" s="774"/>
      <c r="J12" s="56"/>
      <c r="K12" s="56"/>
      <c r="L12" s="56"/>
      <c r="M12" s="56"/>
      <c r="N12" s="56"/>
      <c r="O12" s="56"/>
      <c r="P12" s="56"/>
      <c r="Q12" s="56"/>
      <c r="R12" s="774"/>
      <c r="S12" s="774"/>
      <c r="T12" s="375"/>
      <c r="U12" s="58"/>
    </row>
    <row r="13" spans="1:21" s="92" customFormat="1" ht="16.5" customHeight="1" x14ac:dyDescent="0.35">
      <c r="A13" s="47" t="s">
        <v>2169</v>
      </c>
      <c r="B13" s="395"/>
      <c r="C13" s="396"/>
      <c r="D13" s="396"/>
      <c r="E13" s="396"/>
      <c r="F13" s="396"/>
      <c r="G13" s="398"/>
      <c r="H13" s="398"/>
      <c r="I13" s="834"/>
      <c r="J13" s="398"/>
      <c r="K13" s="398"/>
      <c r="L13" s="398"/>
      <c r="M13" s="398"/>
      <c r="N13" s="398"/>
      <c r="O13" s="398"/>
      <c r="P13" s="398"/>
      <c r="Q13" s="398"/>
      <c r="R13" s="834"/>
      <c r="S13" s="834"/>
      <c r="T13" s="398"/>
      <c r="U13" s="398"/>
    </row>
    <row r="14" spans="1:21" s="401" customFormat="1" ht="31.2" x14ac:dyDescent="0.3">
      <c r="A14" s="60" t="s">
        <v>2104</v>
      </c>
      <c r="B14" s="74" t="s">
        <v>2144</v>
      </c>
      <c r="C14" s="168" t="s">
        <v>2187</v>
      </c>
      <c r="D14" s="62">
        <v>12</v>
      </c>
      <c r="E14" s="88">
        <v>4</v>
      </c>
      <c r="F14" s="88">
        <v>14</v>
      </c>
      <c r="G14" s="62">
        <v>32</v>
      </c>
      <c r="H14" s="62" t="s">
        <v>69</v>
      </c>
      <c r="I14" s="775">
        <f t="shared" ref="I14:I22" si="4">R14/(1-Q14)</f>
        <v>31.822879999999998</v>
      </c>
      <c r="J14" s="399">
        <v>0.05</v>
      </c>
      <c r="K14" s="400">
        <v>0.02</v>
      </c>
      <c r="L14" s="399">
        <v>0.03</v>
      </c>
      <c r="M14" s="399">
        <v>0.04</v>
      </c>
      <c r="N14" s="400">
        <v>0.01</v>
      </c>
      <c r="O14" s="400">
        <v>0.1</v>
      </c>
      <c r="P14" s="399">
        <v>0</v>
      </c>
      <c r="Q14" s="399">
        <f>SUM(J14:P14)</f>
        <v>0.25</v>
      </c>
      <c r="R14" s="775">
        <f t="shared" ref="R14:R17" si="5">S14*1.2</f>
        <v>23.867159999999998</v>
      </c>
      <c r="S14" s="775">
        <v>19.889299999999999</v>
      </c>
      <c r="T14" s="375" t="s">
        <v>2129</v>
      </c>
      <c r="U14" s="58" t="s">
        <v>2172</v>
      </c>
    </row>
    <row r="15" spans="1:21" s="401" customFormat="1" ht="31.2" x14ac:dyDescent="0.3">
      <c r="A15" s="60" t="s">
        <v>2105</v>
      </c>
      <c r="B15" s="74" t="s">
        <v>2145</v>
      </c>
      <c r="C15" s="168" t="s">
        <v>2190</v>
      </c>
      <c r="D15" s="62">
        <v>8</v>
      </c>
      <c r="E15" s="88">
        <v>7.2</v>
      </c>
      <c r="F15" s="88">
        <v>28.2</v>
      </c>
      <c r="G15" s="62">
        <v>24</v>
      </c>
      <c r="H15" s="62" t="s">
        <v>17</v>
      </c>
      <c r="I15" s="775">
        <f t="shared" si="4"/>
        <v>33.71808</v>
      </c>
      <c r="J15" s="399">
        <v>0.05</v>
      </c>
      <c r="K15" s="400">
        <v>0.02</v>
      </c>
      <c r="L15" s="399">
        <v>0.03</v>
      </c>
      <c r="M15" s="399">
        <v>0.04</v>
      </c>
      <c r="N15" s="400">
        <v>0.01</v>
      </c>
      <c r="O15" s="400">
        <v>0.1</v>
      </c>
      <c r="P15" s="399">
        <v>0</v>
      </c>
      <c r="Q15" s="399">
        <f>SUM(J15:P15)</f>
        <v>0.25</v>
      </c>
      <c r="R15" s="775">
        <f t="shared" si="5"/>
        <v>25.28856</v>
      </c>
      <c r="S15" s="775">
        <v>21.073800000000002</v>
      </c>
      <c r="T15" s="375" t="s">
        <v>2129</v>
      </c>
      <c r="U15" s="58" t="s">
        <v>2172</v>
      </c>
    </row>
    <row r="16" spans="1:21" s="401" customFormat="1" ht="31.2" x14ac:dyDescent="0.3">
      <c r="A16" s="60" t="s">
        <v>2134</v>
      </c>
      <c r="B16" s="74" t="s">
        <v>2146</v>
      </c>
      <c r="C16" s="168" t="s">
        <v>2189</v>
      </c>
      <c r="D16" s="62">
        <v>12</v>
      </c>
      <c r="E16" s="88">
        <v>1.44</v>
      </c>
      <c r="F16" s="88">
        <v>4.8</v>
      </c>
      <c r="G16" s="62">
        <v>60</v>
      </c>
      <c r="H16" s="62" t="s">
        <v>17</v>
      </c>
      <c r="I16" s="775">
        <f t="shared" si="4"/>
        <v>28.246719999999996</v>
      </c>
      <c r="J16" s="399">
        <v>0.05</v>
      </c>
      <c r="K16" s="400">
        <v>0.02</v>
      </c>
      <c r="L16" s="399">
        <v>0.03</v>
      </c>
      <c r="M16" s="399">
        <v>0.04</v>
      </c>
      <c r="N16" s="400">
        <v>0.01</v>
      </c>
      <c r="O16" s="400">
        <v>0.1</v>
      </c>
      <c r="P16" s="399">
        <v>0</v>
      </c>
      <c r="Q16" s="399">
        <f>SUM(J16:P16)</f>
        <v>0.25</v>
      </c>
      <c r="R16" s="775">
        <f t="shared" si="5"/>
        <v>21.185039999999997</v>
      </c>
      <c r="S16" s="775">
        <v>17.654199999999999</v>
      </c>
      <c r="T16" s="375" t="s">
        <v>2130</v>
      </c>
      <c r="U16" s="58" t="s">
        <v>2172</v>
      </c>
    </row>
    <row r="17" spans="1:21" s="401" customFormat="1" ht="31.2" x14ac:dyDescent="0.3">
      <c r="A17" s="60" t="s">
        <v>2135</v>
      </c>
      <c r="B17" s="74" t="s">
        <v>2147</v>
      </c>
      <c r="C17" s="168" t="s">
        <v>2188</v>
      </c>
      <c r="D17" s="62">
        <v>12</v>
      </c>
      <c r="E17" s="88">
        <v>2.16</v>
      </c>
      <c r="F17" s="88">
        <v>7.2</v>
      </c>
      <c r="G17" s="62">
        <v>60</v>
      </c>
      <c r="H17" s="62" t="s">
        <v>17</v>
      </c>
      <c r="I17" s="775">
        <f t="shared" si="4"/>
        <v>28.246719999999996</v>
      </c>
      <c r="J17" s="399">
        <v>0.05</v>
      </c>
      <c r="K17" s="400">
        <v>0.02</v>
      </c>
      <c r="L17" s="399">
        <v>0.03</v>
      </c>
      <c r="M17" s="399">
        <v>0.04</v>
      </c>
      <c r="N17" s="400">
        <v>0.01</v>
      </c>
      <c r="O17" s="400">
        <v>0.1</v>
      </c>
      <c r="P17" s="399">
        <v>0</v>
      </c>
      <c r="Q17" s="399">
        <f>SUM(J17:P17)</f>
        <v>0.25</v>
      </c>
      <c r="R17" s="775">
        <f t="shared" si="5"/>
        <v>21.185039999999997</v>
      </c>
      <c r="S17" s="775">
        <v>17.654199999999999</v>
      </c>
      <c r="T17" s="375" t="s">
        <v>2130</v>
      </c>
      <c r="U17" s="58" t="s">
        <v>2172</v>
      </c>
    </row>
    <row r="18" spans="1:21" s="401" customFormat="1" ht="18" x14ac:dyDescent="0.3">
      <c r="A18" s="60"/>
      <c r="B18" s="74"/>
      <c r="C18" s="168"/>
      <c r="D18" s="62"/>
      <c r="E18" s="88"/>
      <c r="F18" s="88"/>
      <c r="G18" s="62"/>
      <c r="H18" s="62"/>
      <c r="I18" s="775"/>
      <c r="J18" s="399"/>
      <c r="K18" s="400"/>
      <c r="L18" s="399"/>
      <c r="M18" s="399"/>
      <c r="N18" s="400"/>
      <c r="O18" s="400"/>
      <c r="P18" s="399"/>
      <c r="Q18" s="399"/>
      <c r="R18" s="775"/>
      <c r="S18" s="775"/>
      <c r="T18" s="375"/>
      <c r="U18" s="58"/>
    </row>
    <row r="19" spans="1:21" s="92" customFormat="1" ht="16.5" customHeight="1" x14ac:dyDescent="0.35">
      <c r="A19" s="47" t="s">
        <v>2198</v>
      </c>
      <c r="B19" s="395"/>
      <c r="C19" s="396"/>
      <c r="D19" s="396"/>
      <c r="E19" s="396"/>
      <c r="F19" s="396"/>
      <c r="G19" s="398"/>
      <c r="H19" s="398"/>
      <c r="I19" s="834"/>
      <c r="J19" s="398"/>
      <c r="K19" s="398"/>
      <c r="L19" s="398"/>
      <c r="M19" s="398"/>
      <c r="N19" s="398"/>
      <c r="O19" s="398"/>
      <c r="P19" s="398"/>
      <c r="Q19" s="398"/>
      <c r="R19" s="834"/>
      <c r="S19" s="834"/>
      <c r="T19" s="398"/>
      <c r="U19" s="398"/>
    </row>
    <row r="20" spans="1:21" s="401" customFormat="1" ht="31.2" x14ac:dyDescent="0.3">
      <c r="A20" s="60" t="s">
        <v>188</v>
      </c>
      <c r="B20" s="74" t="s">
        <v>2018</v>
      </c>
      <c r="C20" s="168" t="s">
        <v>31</v>
      </c>
      <c r="D20" s="62">
        <v>8</v>
      </c>
      <c r="E20" s="88">
        <v>11.52</v>
      </c>
      <c r="F20" s="88">
        <v>23.6</v>
      </c>
      <c r="G20" s="62">
        <v>14</v>
      </c>
      <c r="H20" s="62" t="s">
        <v>17</v>
      </c>
      <c r="I20" s="775">
        <f t="shared" si="4"/>
        <v>33.240160000000003</v>
      </c>
      <c r="J20" s="399">
        <v>0.05</v>
      </c>
      <c r="K20" s="400">
        <v>0.02</v>
      </c>
      <c r="L20" s="399">
        <v>0.03</v>
      </c>
      <c r="M20" s="399">
        <v>0.04</v>
      </c>
      <c r="N20" s="400">
        <v>0.01</v>
      </c>
      <c r="O20" s="400">
        <v>0.1</v>
      </c>
      <c r="P20" s="399">
        <v>0</v>
      </c>
      <c r="Q20" s="399">
        <f>SUM(J20:P20)</f>
        <v>0.25</v>
      </c>
      <c r="R20" s="775">
        <f t="shared" ref="R20:R22" si="6">S20*1.2</f>
        <v>24.930120000000002</v>
      </c>
      <c r="S20" s="775">
        <v>20.775100000000002</v>
      </c>
      <c r="T20" s="375" t="s">
        <v>2129</v>
      </c>
      <c r="U20" s="58" t="s">
        <v>2172</v>
      </c>
    </row>
    <row r="21" spans="1:21" s="401" customFormat="1" ht="31.2" x14ac:dyDescent="0.3">
      <c r="A21" s="60" t="s">
        <v>2106</v>
      </c>
      <c r="B21" s="74" t="s">
        <v>2148</v>
      </c>
      <c r="C21" s="168" t="s">
        <v>2189</v>
      </c>
      <c r="D21" s="62">
        <v>16</v>
      </c>
      <c r="E21" s="88">
        <v>1.92</v>
      </c>
      <c r="F21" s="88">
        <v>5.4</v>
      </c>
      <c r="G21" s="62">
        <v>36</v>
      </c>
      <c r="H21" s="62" t="s">
        <v>17</v>
      </c>
      <c r="I21" s="775">
        <f t="shared" si="4"/>
        <v>32.861120000000007</v>
      </c>
      <c r="J21" s="399">
        <v>0.05</v>
      </c>
      <c r="K21" s="400">
        <v>0.02</v>
      </c>
      <c r="L21" s="399">
        <v>0.03</v>
      </c>
      <c r="M21" s="399">
        <v>0.04</v>
      </c>
      <c r="N21" s="400">
        <v>0.01</v>
      </c>
      <c r="O21" s="400">
        <v>0.1</v>
      </c>
      <c r="P21" s="399">
        <v>0</v>
      </c>
      <c r="Q21" s="399">
        <f>SUM(J21:P21)</f>
        <v>0.25</v>
      </c>
      <c r="R21" s="775">
        <f t="shared" si="6"/>
        <v>24.645840000000003</v>
      </c>
      <c r="S21" s="775">
        <v>20.538200000000003</v>
      </c>
      <c r="T21" s="375" t="s">
        <v>2130</v>
      </c>
      <c r="U21" s="58" t="s">
        <v>2172</v>
      </c>
    </row>
    <row r="22" spans="1:21" s="401" customFormat="1" ht="31.2" x14ac:dyDescent="0.3">
      <c r="A22" s="60" t="s">
        <v>2107</v>
      </c>
      <c r="B22" s="74" t="s">
        <v>2149</v>
      </c>
      <c r="C22" s="168" t="s">
        <v>2188</v>
      </c>
      <c r="D22" s="62">
        <v>16</v>
      </c>
      <c r="E22" s="88">
        <v>2.88</v>
      </c>
      <c r="F22" s="88">
        <v>6.7</v>
      </c>
      <c r="G22" s="62">
        <v>24</v>
      </c>
      <c r="H22" s="62" t="s">
        <v>17</v>
      </c>
      <c r="I22" s="775">
        <f t="shared" si="4"/>
        <v>32.861120000000007</v>
      </c>
      <c r="J22" s="399">
        <v>0.05</v>
      </c>
      <c r="K22" s="400">
        <v>0.02</v>
      </c>
      <c r="L22" s="399">
        <v>0.03</v>
      </c>
      <c r="M22" s="399">
        <v>0.04</v>
      </c>
      <c r="N22" s="400">
        <v>0.01</v>
      </c>
      <c r="O22" s="400">
        <v>0.1</v>
      </c>
      <c r="P22" s="399">
        <v>0</v>
      </c>
      <c r="Q22" s="399">
        <f>SUM(J22:P22)</f>
        <v>0.25</v>
      </c>
      <c r="R22" s="775">
        <f t="shared" si="6"/>
        <v>24.645840000000003</v>
      </c>
      <c r="S22" s="775">
        <v>20.538200000000003</v>
      </c>
      <c r="T22" s="375" t="s">
        <v>2130</v>
      </c>
      <c r="U22" s="58" t="s">
        <v>2172</v>
      </c>
    </row>
    <row r="23" spans="1:21" s="401" customFormat="1" ht="18" x14ac:dyDescent="0.3">
      <c r="A23" s="60"/>
      <c r="B23" s="74"/>
      <c r="C23" s="168"/>
      <c r="D23" s="62"/>
      <c r="E23" s="88"/>
      <c r="F23" s="88"/>
      <c r="G23" s="62"/>
      <c r="H23" s="62"/>
      <c r="I23" s="774"/>
      <c r="J23" s="56"/>
      <c r="K23" s="56"/>
      <c r="L23" s="56"/>
      <c r="M23" s="56"/>
      <c r="N23" s="56"/>
      <c r="O23" s="56"/>
      <c r="P23" s="56"/>
      <c r="Q23" s="56"/>
      <c r="R23" s="774"/>
      <c r="S23" s="774"/>
      <c r="T23" s="375"/>
      <c r="U23" s="58"/>
    </row>
    <row r="24" spans="1:21" s="92" customFormat="1" ht="16.5" customHeight="1" x14ac:dyDescent="0.35">
      <c r="A24" s="47" t="s">
        <v>2170</v>
      </c>
      <c r="B24" s="395"/>
      <c r="C24" s="396"/>
      <c r="D24" s="396"/>
      <c r="E24" s="396"/>
      <c r="F24" s="396"/>
      <c r="G24" s="398"/>
      <c r="H24" s="398"/>
      <c r="I24" s="834"/>
      <c r="J24" s="398"/>
      <c r="K24" s="398"/>
      <c r="L24" s="398"/>
      <c r="M24" s="398"/>
      <c r="N24" s="398"/>
      <c r="O24" s="398"/>
      <c r="P24" s="398"/>
      <c r="Q24" s="398"/>
      <c r="R24" s="834"/>
      <c r="S24" s="834"/>
      <c r="T24" s="398"/>
      <c r="U24" s="398"/>
    </row>
    <row r="25" spans="1:21" s="401" customFormat="1" ht="31.2" x14ac:dyDescent="0.3">
      <c r="A25" s="60" t="s">
        <v>2108</v>
      </c>
      <c r="B25" s="74" t="s">
        <v>2150</v>
      </c>
      <c r="C25" s="168" t="s">
        <v>2191</v>
      </c>
      <c r="D25" s="62">
        <v>8</v>
      </c>
      <c r="E25" s="88">
        <v>5.76</v>
      </c>
      <c r="F25" s="88">
        <v>26.3</v>
      </c>
      <c r="G25" s="62">
        <v>28</v>
      </c>
      <c r="H25" s="62" t="s">
        <v>17</v>
      </c>
      <c r="I25" s="775">
        <f t="shared" ref="I25:I30" si="7">R25/(1-Q25)</f>
        <v>28.889440000000004</v>
      </c>
      <c r="J25" s="399">
        <v>0.05</v>
      </c>
      <c r="K25" s="400">
        <v>0.02</v>
      </c>
      <c r="L25" s="399">
        <v>0.03</v>
      </c>
      <c r="M25" s="399">
        <v>0.04</v>
      </c>
      <c r="N25" s="400">
        <v>0.01</v>
      </c>
      <c r="O25" s="400">
        <v>0.1</v>
      </c>
      <c r="P25" s="402">
        <v>0</v>
      </c>
      <c r="Q25" s="399">
        <f t="shared" ref="Q25:Q30" si="8">SUM(J25:P25)</f>
        <v>0.25</v>
      </c>
      <c r="R25" s="775">
        <f t="shared" ref="R25:R30" si="9">S25*1.2</f>
        <v>21.667080000000002</v>
      </c>
      <c r="S25" s="775">
        <v>18.055900000000001</v>
      </c>
      <c r="T25" s="375" t="s">
        <v>2129</v>
      </c>
      <c r="U25" s="58" t="s">
        <v>2172</v>
      </c>
    </row>
    <row r="26" spans="1:21" s="401" customFormat="1" ht="31.2" x14ac:dyDescent="0.3">
      <c r="A26" s="60" t="s">
        <v>2109</v>
      </c>
      <c r="B26" s="74" t="s">
        <v>2151</v>
      </c>
      <c r="C26" s="168" t="s">
        <v>2196</v>
      </c>
      <c r="D26" s="62">
        <v>8</v>
      </c>
      <c r="E26" s="88">
        <v>7.2</v>
      </c>
      <c r="F26" s="88">
        <v>33.6</v>
      </c>
      <c r="G26" s="62">
        <v>30</v>
      </c>
      <c r="H26" s="62" t="s">
        <v>17</v>
      </c>
      <c r="I26" s="775">
        <f t="shared" si="7"/>
        <v>31.822879999999998</v>
      </c>
      <c r="J26" s="399">
        <v>0.05</v>
      </c>
      <c r="K26" s="400">
        <v>0.02</v>
      </c>
      <c r="L26" s="399">
        <v>0.03</v>
      </c>
      <c r="M26" s="399">
        <v>0.04</v>
      </c>
      <c r="N26" s="400">
        <v>0.01</v>
      </c>
      <c r="O26" s="400">
        <v>0.1</v>
      </c>
      <c r="P26" s="402">
        <v>0</v>
      </c>
      <c r="Q26" s="399">
        <f t="shared" si="8"/>
        <v>0.25</v>
      </c>
      <c r="R26" s="775">
        <f t="shared" si="9"/>
        <v>23.867159999999998</v>
      </c>
      <c r="S26" s="775">
        <v>19.889299999999999</v>
      </c>
      <c r="T26" s="375" t="s">
        <v>2129</v>
      </c>
      <c r="U26" s="58" t="s">
        <v>2172</v>
      </c>
    </row>
    <row r="27" spans="1:21" s="401" customFormat="1" ht="31.2" x14ac:dyDescent="0.3">
      <c r="A27" s="60" t="s">
        <v>2110</v>
      </c>
      <c r="B27" s="74" t="s">
        <v>2152</v>
      </c>
      <c r="C27" s="168" t="s">
        <v>2195</v>
      </c>
      <c r="D27" s="62">
        <v>12</v>
      </c>
      <c r="E27" s="88">
        <v>1.44</v>
      </c>
      <c r="F27" s="88">
        <v>6.8</v>
      </c>
      <c r="G27" s="62">
        <v>60</v>
      </c>
      <c r="H27" s="62" t="s">
        <v>17</v>
      </c>
      <c r="I27" s="775">
        <f t="shared" si="7"/>
        <v>25.296800000000001</v>
      </c>
      <c r="J27" s="399">
        <v>0.05</v>
      </c>
      <c r="K27" s="400">
        <v>0.02</v>
      </c>
      <c r="L27" s="399">
        <v>0.03</v>
      </c>
      <c r="M27" s="399">
        <v>0.04</v>
      </c>
      <c r="N27" s="400">
        <v>0.01</v>
      </c>
      <c r="O27" s="400">
        <v>0.1</v>
      </c>
      <c r="P27" s="402">
        <v>0</v>
      </c>
      <c r="Q27" s="399">
        <f t="shared" si="8"/>
        <v>0.25</v>
      </c>
      <c r="R27" s="775">
        <f t="shared" si="9"/>
        <v>18.9726</v>
      </c>
      <c r="S27" s="775">
        <v>15.810499999999999</v>
      </c>
      <c r="T27" s="375" t="s">
        <v>2130</v>
      </c>
      <c r="U27" s="58" t="s">
        <v>2172</v>
      </c>
    </row>
    <row r="28" spans="1:21" s="401" customFormat="1" ht="31.2" x14ac:dyDescent="0.3">
      <c r="A28" s="60" t="s">
        <v>2111</v>
      </c>
      <c r="B28" s="74" t="s">
        <v>2197</v>
      </c>
      <c r="C28" s="168" t="s">
        <v>2194</v>
      </c>
      <c r="D28" s="62">
        <v>12</v>
      </c>
      <c r="E28" s="88">
        <v>2.16</v>
      </c>
      <c r="F28" s="88">
        <v>10.199999999999999</v>
      </c>
      <c r="G28" s="62">
        <v>56</v>
      </c>
      <c r="H28" s="62" t="s">
        <v>17</v>
      </c>
      <c r="I28" s="775">
        <f t="shared" si="7"/>
        <v>25.296800000000001</v>
      </c>
      <c r="J28" s="399">
        <v>0.05</v>
      </c>
      <c r="K28" s="400">
        <v>0.02</v>
      </c>
      <c r="L28" s="399">
        <v>0.03</v>
      </c>
      <c r="M28" s="399">
        <v>0.04</v>
      </c>
      <c r="N28" s="400">
        <v>0.01</v>
      </c>
      <c r="O28" s="400">
        <v>0.1</v>
      </c>
      <c r="P28" s="402">
        <v>0</v>
      </c>
      <c r="Q28" s="399">
        <f t="shared" si="8"/>
        <v>0.25</v>
      </c>
      <c r="R28" s="775">
        <f t="shared" si="9"/>
        <v>18.9726</v>
      </c>
      <c r="S28" s="775">
        <v>15.810499999999999</v>
      </c>
      <c r="T28" s="375" t="s">
        <v>2130</v>
      </c>
      <c r="U28" s="58" t="s">
        <v>2172</v>
      </c>
    </row>
    <row r="29" spans="1:21" s="401" customFormat="1" ht="31.2" x14ac:dyDescent="0.3">
      <c r="A29" s="60" t="s">
        <v>2112</v>
      </c>
      <c r="B29" s="74" t="s">
        <v>2153</v>
      </c>
      <c r="C29" s="168" t="s">
        <v>2193</v>
      </c>
      <c r="D29" s="62">
        <v>10</v>
      </c>
      <c r="E29" s="88">
        <v>4.5</v>
      </c>
      <c r="F29" s="88">
        <v>21.4</v>
      </c>
      <c r="G29" s="62">
        <v>30</v>
      </c>
      <c r="H29" s="62" t="s">
        <v>17</v>
      </c>
      <c r="I29" s="775">
        <f t="shared" si="7"/>
        <v>33.71808</v>
      </c>
      <c r="J29" s="399">
        <v>0.05</v>
      </c>
      <c r="K29" s="400">
        <v>0.02</v>
      </c>
      <c r="L29" s="399">
        <v>0.03</v>
      </c>
      <c r="M29" s="399">
        <v>0.04</v>
      </c>
      <c r="N29" s="400">
        <v>0.01</v>
      </c>
      <c r="O29" s="400">
        <v>0.1</v>
      </c>
      <c r="P29" s="402">
        <v>0</v>
      </c>
      <c r="Q29" s="399">
        <f t="shared" si="8"/>
        <v>0.25</v>
      </c>
      <c r="R29" s="775">
        <f t="shared" si="9"/>
        <v>25.28856</v>
      </c>
      <c r="S29" s="775">
        <v>21.073800000000002</v>
      </c>
      <c r="T29" s="375" t="s">
        <v>2129</v>
      </c>
      <c r="U29" s="58" t="s">
        <v>2172</v>
      </c>
    </row>
    <row r="30" spans="1:21" s="401" customFormat="1" ht="31.2" x14ac:dyDescent="0.3">
      <c r="A30" s="60" t="s">
        <v>2113</v>
      </c>
      <c r="B30" s="74" t="s">
        <v>2154</v>
      </c>
      <c r="C30" s="168" t="s">
        <v>2192</v>
      </c>
      <c r="D30" s="62">
        <v>10</v>
      </c>
      <c r="E30" s="88">
        <v>5.4</v>
      </c>
      <c r="F30" s="88">
        <v>24.5</v>
      </c>
      <c r="G30" s="62">
        <v>33</v>
      </c>
      <c r="H30" s="62" t="s">
        <v>17</v>
      </c>
      <c r="I30" s="775">
        <f t="shared" si="7"/>
        <v>33.71808</v>
      </c>
      <c r="J30" s="399">
        <v>0.05</v>
      </c>
      <c r="K30" s="400">
        <v>0.02</v>
      </c>
      <c r="L30" s="399">
        <v>0.03</v>
      </c>
      <c r="M30" s="399">
        <v>0.04</v>
      </c>
      <c r="N30" s="400">
        <v>0.01</v>
      </c>
      <c r="O30" s="400">
        <v>0.1</v>
      </c>
      <c r="P30" s="402">
        <v>0</v>
      </c>
      <c r="Q30" s="399">
        <f t="shared" si="8"/>
        <v>0.25</v>
      </c>
      <c r="R30" s="775">
        <f t="shared" si="9"/>
        <v>25.28856</v>
      </c>
      <c r="S30" s="775">
        <v>21.073800000000002</v>
      </c>
      <c r="T30" s="375" t="s">
        <v>2129</v>
      </c>
      <c r="U30" s="58" t="s">
        <v>2172</v>
      </c>
    </row>
    <row r="31" spans="1:21" s="401" customFormat="1" ht="18" x14ac:dyDescent="0.3">
      <c r="A31" s="60"/>
      <c r="B31" s="74"/>
      <c r="C31" s="168"/>
      <c r="D31" s="62"/>
      <c r="E31" s="88"/>
      <c r="F31" s="88"/>
      <c r="G31" s="62"/>
      <c r="H31" s="62"/>
      <c r="I31" s="774"/>
      <c r="J31" s="56"/>
      <c r="K31" s="56"/>
      <c r="L31" s="56"/>
      <c r="M31" s="56"/>
      <c r="N31" s="56"/>
      <c r="O31" s="56"/>
      <c r="P31" s="56"/>
      <c r="Q31" s="56"/>
      <c r="R31" s="774"/>
      <c r="S31" s="774"/>
      <c r="T31" s="375"/>
      <c r="U31" s="58"/>
    </row>
    <row r="32" spans="1:21" s="401" customFormat="1" ht="18" x14ac:dyDescent="0.3">
      <c r="A32" s="60"/>
      <c r="B32" s="74"/>
      <c r="C32" s="168"/>
      <c r="D32" s="62"/>
      <c r="E32" s="88"/>
      <c r="F32" s="88"/>
      <c r="G32" s="62"/>
      <c r="H32" s="62"/>
      <c r="I32" s="774"/>
      <c r="J32" s="56"/>
      <c r="K32" s="56"/>
      <c r="L32" s="56"/>
      <c r="M32" s="56"/>
      <c r="N32" s="56"/>
      <c r="O32" s="56"/>
      <c r="P32" s="56"/>
      <c r="Q32" s="56"/>
      <c r="R32" s="774"/>
      <c r="S32" s="774"/>
      <c r="T32" s="375"/>
      <c r="U32" s="58"/>
    </row>
    <row r="33" spans="1:21" s="92" customFormat="1" ht="16.5" customHeight="1" x14ac:dyDescent="0.35">
      <c r="A33" s="47" t="s">
        <v>2171</v>
      </c>
      <c r="B33" s="395"/>
      <c r="C33" s="396"/>
      <c r="D33" s="396"/>
      <c r="E33" s="396"/>
      <c r="F33" s="396"/>
      <c r="G33" s="398"/>
      <c r="H33" s="398"/>
      <c r="I33" s="834"/>
      <c r="J33" s="398"/>
      <c r="K33" s="398"/>
      <c r="L33" s="398"/>
      <c r="M33" s="398"/>
      <c r="N33" s="398"/>
      <c r="O33" s="398"/>
      <c r="P33" s="398"/>
      <c r="Q33" s="398"/>
      <c r="R33" s="834"/>
      <c r="S33" s="834"/>
      <c r="T33" s="398"/>
      <c r="U33" s="398"/>
    </row>
    <row r="34" spans="1:21" s="401" customFormat="1" ht="46.8" x14ac:dyDescent="0.3">
      <c r="A34" s="60" t="s">
        <v>2136</v>
      </c>
      <c r="B34" s="74" t="s">
        <v>2206</v>
      </c>
      <c r="C34" s="168" t="s">
        <v>2126</v>
      </c>
      <c r="D34" s="62">
        <v>16</v>
      </c>
      <c r="E34" s="88">
        <v>5.3</v>
      </c>
      <c r="F34" s="88">
        <v>13.3</v>
      </c>
      <c r="G34" s="62">
        <v>36</v>
      </c>
      <c r="H34" s="62" t="s">
        <v>17</v>
      </c>
      <c r="I34" s="775">
        <f t="shared" ref="I34:I38" si="10">R34/(1-Q34)</f>
        <v>28.098400000000002</v>
      </c>
      <c r="J34" s="399">
        <v>0.05</v>
      </c>
      <c r="K34" s="399">
        <v>0.02</v>
      </c>
      <c r="L34" s="399">
        <v>0.03</v>
      </c>
      <c r="M34" s="399">
        <v>0.04</v>
      </c>
      <c r="N34" s="399">
        <v>0.01</v>
      </c>
      <c r="O34" s="399">
        <v>0.1</v>
      </c>
      <c r="P34" s="399">
        <v>0</v>
      </c>
      <c r="Q34" s="399">
        <f>SUM(J34:P34)</f>
        <v>0.25</v>
      </c>
      <c r="R34" s="775">
        <f t="shared" ref="R34:R38" si="11">S34*1.2</f>
        <v>21.073800000000002</v>
      </c>
      <c r="S34" s="775">
        <v>17.561500000000002</v>
      </c>
      <c r="T34" s="375" t="s">
        <v>2129</v>
      </c>
      <c r="U34" s="58" t="s">
        <v>2172</v>
      </c>
    </row>
    <row r="35" spans="1:21" s="401" customFormat="1" ht="46.8" x14ac:dyDescent="0.3">
      <c r="A35" s="60" t="s">
        <v>2137</v>
      </c>
      <c r="B35" s="74" t="s">
        <v>2155</v>
      </c>
      <c r="C35" s="168" t="s">
        <v>22</v>
      </c>
      <c r="D35" s="62">
        <v>8</v>
      </c>
      <c r="E35" s="88">
        <v>5.76</v>
      </c>
      <c r="F35" s="88">
        <v>17</v>
      </c>
      <c r="G35" s="62">
        <v>28</v>
      </c>
      <c r="H35" s="62" t="s">
        <v>17</v>
      </c>
      <c r="I35" s="775">
        <f t="shared" si="10"/>
        <v>29.960639999999998</v>
      </c>
      <c r="J35" s="399">
        <v>0.05</v>
      </c>
      <c r="K35" s="399">
        <v>0.02</v>
      </c>
      <c r="L35" s="399">
        <v>0.03</v>
      </c>
      <c r="M35" s="399">
        <v>0.04</v>
      </c>
      <c r="N35" s="399">
        <v>0.01</v>
      </c>
      <c r="O35" s="399">
        <v>0.1</v>
      </c>
      <c r="P35" s="399">
        <v>0</v>
      </c>
      <c r="Q35" s="399">
        <f>SUM(J35:P35)</f>
        <v>0.25</v>
      </c>
      <c r="R35" s="775">
        <f t="shared" si="11"/>
        <v>22.470479999999998</v>
      </c>
      <c r="S35" s="775">
        <v>18.7254</v>
      </c>
      <c r="T35" s="375" t="s">
        <v>2129</v>
      </c>
      <c r="U35" s="58" t="s">
        <v>2172</v>
      </c>
    </row>
    <row r="36" spans="1:21" s="401" customFormat="1" ht="46.8" x14ac:dyDescent="0.3">
      <c r="A36" s="60" t="s">
        <v>2138</v>
      </c>
      <c r="B36" s="74" t="s">
        <v>2156</v>
      </c>
      <c r="C36" s="168" t="s">
        <v>1928</v>
      </c>
      <c r="D36" s="62">
        <v>8</v>
      </c>
      <c r="E36" s="88">
        <v>25.8</v>
      </c>
      <c r="F36" s="88">
        <v>7.2</v>
      </c>
      <c r="G36" s="62">
        <v>30</v>
      </c>
      <c r="H36" s="62" t="s">
        <v>17</v>
      </c>
      <c r="I36" s="775">
        <f t="shared" si="10"/>
        <v>31.822879999999998</v>
      </c>
      <c r="J36" s="399">
        <v>0.05</v>
      </c>
      <c r="K36" s="399">
        <v>0.02</v>
      </c>
      <c r="L36" s="399">
        <v>0.03</v>
      </c>
      <c r="M36" s="399">
        <v>0.04</v>
      </c>
      <c r="N36" s="399">
        <v>0.01</v>
      </c>
      <c r="O36" s="399">
        <v>0.1</v>
      </c>
      <c r="P36" s="399">
        <v>0</v>
      </c>
      <c r="Q36" s="399">
        <f>SUM(J36:P36)</f>
        <v>0.25</v>
      </c>
      <c r="R36" s="775">
        <f t="shared" si="11"/>
        <v>23.867159999999998</v>
      </c>
      <c r="S36" s="775">
        <v>19.889299999999999</v>
      </c>
      <c r="T36" s="375" t="s">
        <v>2129</v>
      </c>
      <c r="U36" s="58" t="s">
        <v>2172</v>
      </c>
    </row>
    <row r="37" spans="1:21" s="401" customFormat="1" ht="46.8" x14ac:dyDescent="0.3">
      <c r="A37" s="60" t="s">
        <v>2114</v>
      </c>
      <c r="B37" s="74" t="s">
        <v>2157</v>
      </c>
      <c r="C37" s="168" t="s">
        <v>2127</v>
      </c>
      <c r="D37" s="62">
        <v>12</v>
      </c>
      <c r="E37" s="88">
        <v>1.44</v>
      </c>
      <c r="F37" s="88">
        <v>6.3</v>
      </c>
      <c r="G37" s="62">
        <v>60</v>
      </c>
      <c r="H37" s="62" t="s">
        <v>17</v>
      </c>
      <c r="I37" s="775">
        <f t="shared" si="10"/>
        <v>23.830079999999999</v>
      </c>
      <c r="J37" s="399">
        <v>0.05</v>
      </c>
      <c r="K37" s="399">
        <v>0.02</v>
      </c>
      <c r="L37" s="399">
        <v>0.03</v>
      </c>
      <c r="M37" s="399">
        <v>0.04</v>
      </c>
      <c r="N37" s="399">
        <v>0.01</v>
      </c>
      <c r="O37" s="399">
        <v>0.1</v>
      </c>
      <c r="P37" s="399">
        <v>0</v>
      </c>
      <c r="Q37" s="399">
        <f>SUM(J37:P37)</f>
        <v>0.25</v>
      </c>
      <c r="R37" s="775">
        <f t="shared" si="11"/>
        <v>17.87256</v>
      </c>
      <c r="S37" s="775">
        <v>14.893800000000001</v>
      </c>
      <c r="T37" s="375" t="s">
        <v>2130</v>
      </c>
      <c r="U37" s="58" t="s">
        <v>2172</v>
      </c>
    </row>
    <row r="38" spans="1:21" s="401" customFormat="1" ht="46.8" x14ac:dyDescent="0.3">
      <c r="A38" s="60" t="s">
        <v>2115</v>
      </c>
      <c r="B38" s="74" t="s">
        <v>2158</v>
      </c>
      <c r="C38" s="168" t="s">
        <v>2128</v>
      </c>
      <c r="D38" s="62">
        <v>12</v>
      </c>
      <c r="E38" s="88">
        <v>2.16</v>
      </c>
      <c r="F38" s="88">
        <v>6.3</v>
      </c>
      <c r="G38" s="62">
        <v>56</v>
      </c>
      <c r="H38" s="62" t="s">
        <v>17</v>
      </c>
      <c r="I38" s="775">
        <f t="shared" si="10"/>
        <v>23.830079999999999</v>
      </c>
      <c r="J38" s="399">
        <v>0.05</v>
      </c>
      <c r="K38" s="399">
        <v>0.02</v>
      </c>
      <c r="L38" s="399">
        <v>0.03</v>
      </c>
      <c r="M38" s="399">
        <v>0.04</v>
      </c>
      <c r="N38" s="399">
        <v>0.01</v>
      </c>
      <c r="O38" s="399">
        <v>0.1</v>
      </c>
      <c r="P38" s="399">
        <v>0</v>
      </c>
      <c r="Q38" s="399">
        <f>SUM(J38:P38)</f>
        <v>0.25</v>
      </c>
      <c r="R38" s="775">
        <f t="shared" si="11"/>
        <v>17.87256</v>
      </c>
      <c r="S38" s="775">
        <v>14.893800000000001</v>
      </c>
      <c r="T38" s="375" t="s">
        <v>2130</v>
      </c>
      <c r="U38" s="58" t="s">
        <v>2172</v>
      </c>
    </row>
    <row r="39" spans="1:21" s="401" customFormat="1" ht="18" x14ac:dyDescent="0.3">
      <c r="A39" s="60"/>
      <c r="B39" s="74"/>
      <c r="C39" s="168"/>
      <c r="D39" s="62"/>
      <c r="E39" s="88"/>
      <c r="F39" s="88"/>
      <c r="G39" s="62"/>
      <c r="H39" s="62"/>
      <c r="I39" s="774"/>
      <c r="J39" s="56"/>
      <c r="K39" s="56"/>
      <c r="L39" s="56"/>
      <c r="M39" s="56"/>
      <c r="N39" s="56"/>
      <c r="O39" s="56"/>
      <c r="P39" s="56"/>
      <c r="Q39" s="56"/>
      <c r="R39" s="774"/>
      <c r="S39" s="774"/>
      <c r="T39" s="375"/>
      <c r="U39" s="58"/>
    </row>
    <row r="40" spans="1:21" s="401" customFormat="1" ht="18" x14ac:dyDescent="0.3">
      <c r="A40" s="60"/>
      <c r="B40" s="74"/>
      <c r="C40" s="168"/>
      <c r="D40" s="62"/>
      <c r="E40" s="88"/>
      <c r="F40" s="88"/>
      <c r="G40" s="62"/>
      <c r="H40" s="62"/>
      <c r="I40" s="774"/>
      <c r="J40" s="56"/>
      <c r="K40" s="56"/>
      <c r="L40" s="56"/>
      <c r="M40" s="56"/>
      <c r="N40" s="56"/>
      <c r="O40" s="56"/>
      <c r="P40" s="56"/>
      <c r="Q40" s="56"/>
      <c r="R40" s="774"/>
      <c r="S40" s="774"/>
      <c r="T40" s="375"/>
      <c r="U40" s="58"/>
    </row>
    <row r="41" spans="1:21" s="92" customFormat="1" ht="16.5" customHeight="1" x14ac:dyDescent="0.35">
      <c r="A41" s="47" t="s">
        <v>2116</v>
      </c>
      <c r="B41" s="395"/>
      <c r="C41" s="396"/>
      <c r="D41" s="396"/>
      <c r="E41" s="396"/>
      <c r="F41" s="396"/>
      <c r="G41" s="398"/>
      <c r="H41" s="398"/>
      <c r="I41" s="834"/>
      <c r="J41" s="398"/>
      <c r="K41" s="398"/>
      <c r="L41" s="398"/>
      <c r="M41" s="398"/>
      <c r="N41" s="398"/>
      <c r="O41" s="398"/>
      <c r="P41" s="398"/>
      <c r="Q41" s="398"/>
      <c r="R41" s="834"/>
      <c r="S41" s="834"/>
      <c r="T41" s="398"/>
      <c r="U41" s="398"/>
    </row>
    <row r="42" spans="1:21" s="401" customFormat="1" ht="62.4" x14ac:dyDescent="0.3">
      <c r="A42" s="60" t="s">
        <v>2117</v>
      </c>
      <c r="B42" s="74" t="s">
        <v>2159</v>
      </c>
      <c r="C42" s="168" t="s">
        <v>2173</v>
      </c>
      <c r="D42" s="62">
        <v>30</v>
      </c>
      <c r="E42" s="88">
        <v>45</v>
      </c>
      <c r="F42" s="88">
        <v>13</v>
      </c>
      <c r="G42" s="62">
        <v>20</v>
      </c>
      <c r="H42" s="62" t="s">
        <v>17</v>
      </c>
      <c r="I42" s="775">
        <f t="shared" ref="I42:I50" si="12">R42/(1-Q42)</f>
        <v>2.0793882352941173</v>
      </c>
      <c r="J42" s="399">
        <v>0.05</v>
      </c>
      <c r="K42" s="399">
        <v>0.02</v>
      </c>
      <c r="L42" s="399">
        <v>0.03</v>
      </c>
      <c r="M42" s="399">
        <v>0.04</v>
      </c>
      <c r="N42" s="399">
        <v>0.01</v>
      </c>
      <c r="O42" s="399">
        <v>0</v>
      </c>
      <c r="P42" s="399">
        <v>0</v>
      </c>
      <c r="Q42" s="399">
        <f t="shared" ref="Q42:Q50" si="13">SUM(J42:P42)</f>
        <v>0.15000000000000002</v>
      </c>
      <c r="R42" s="775">
        <f t="shared" ref="R42:R50" si="14">S42*1.2</f>
        <v>1.7674799999999997</v>
      </c>
      <c r="S42" s="775">
        <v>1.4728999999999999</v>
      </c>
      <c r="T42" s="375" t="s">
        <v>2131</v>
      </c>
      <c r="U42" s="58" t="s">
        <v>2172</v>
      </c>
    </row>
    <row r="43" spans="1:21" s="401" customFormat="1" ht="46.8" x14ac:dyDescent="0.3">
      <c r="A43" s="60" t="s">
        <v>2118</v>
      </c>
      <c r="B43" s="74" t="s">
        <v>2160</v>
      </c>
      <c r="C43" s="168" t="s">
        <v>2174</v>
      </c>
      <c r="D43" s="62">
        <v>10</v>
      </c>
      <c r="E43" s="88" t="s">
        <v>417</v>
      </c>
      <c r="F43" s="88">
        <v>0.3</v>
      </c>
      <c r="G43" s="62" t="s">
        <v>417</v>
      </c>
      <c r="H43" s="62" t="s">
        <v>38</v>
      </c>
      <c r="I43" s="775">
        <f t="shared" si="12"/>
        <v>4.2460235294117643</v>
      </c>
      <c r="J43" s="399">
        <v>0.05</v>
      </c>
      <c r="K43" s="399">
        <v>0.02</v>
      </c>
      <c r="L43" s="399">
        <v>0.03</v>
      </c>
      <c r="M43" s="399">
        <v>0.04</v>
      </c>
      <c r="N43" s="399">
        <v>0.01</v>
      </c>
      <c r="O43" s="399">
        <v>0</v>
      </c>
      <c r="P43" s="399">
        <v>0</v>
      </c>
      <c r="Q43" s="399">
        <f t="shared" si="13"/>
        <v>0.15000000000000002</v>
      </c>
      <c r="R43" s="775">
        <f t="shared" si="14"/>
        <v>3.6091199999999999</v>
      </c>
      <c r="S43" s="775">
        <v>3.0076000000000001</v>
      </c>
      <c r="T43" s="375" t="s">
        <v>2130</v>
      </c>
      <c r="U43" s="58" t="s">
        <v>2172</v>
      </c>
    </row>
    <row r="44" spans="1:21" s="401" customFormat="1" ht="46.8" x14ac:dyDescent="0.3">
      <c r="A44" s="60" t="s">
        <v>2119</v>
      </c>
      <c r="B44" s="74" t="s">
        <v>2161</v>
      </c>
      <c r="C44" s="168" t="s">
        <v>2175</v>
      </c>
      <c r="D44" s="62">
        <v>10</v>
      </c>
      <c r="E44" s="88" t="s">
        <v>417</v>
      </c>
      <c r="F44" s="88">
        <v>0.4</v>
      </c>
      <c r="G44" s="62" t="s">
        <v>417</v>
      </c>
      <c r="H44" s="62" t="s">
        <v>17</v>
      </c>
      <c r="I44" s="775">
        <f t="shared" si="12"/>
        <v>4.2460235294117643</v>
      </c>
      <c r="J44" s="399">
        <v>0.05</v>
      </c>
      <c r="K44" s="399">
        <v>0.02</v>
      </c>
      <c r="L44" s="399">
        <v>0.03</v>
      </c>
      <c r="M44" s="399">
        <v>0.04</v>
      </c>
      <c r="N44" s="399">
        <v>0.01</v>
      </c>
      <c r="O44" s="399">
        <v>0</v>
      </c>
      <c r="P44" s="399">
        <v>0</v>
      </c>
      <c r="Q44" s="399">
        <f t="shared" si="13"/>
        <v>0.15000000000000002</v>
      </c>
      <c r="R44" s="775">
        <f t="shared" si="14"/>
        <v>3.6091199999999999</v>
      </c>
      <c r="S44" s="775">
        <v>3.0076000000000001</v>
      </c>
      <c r="T44" s="375" t="s">
        <v>2130</v>
      </c>
      <c r="U44" s="58" t="s">
        <v>2172</v>
      </c>
    </row>
    <row r="45" spans="1:21" s="401" customFormat="1" ht="31.2" x14ac:dyDescent="0.3">
      <c r="A45" s="60" t="s">
        <v>2120</v>
      </c>
      <c r="B45" s="74" t="s">
        <v>2162</v>
      </c>
      <c r="C45" s="168" t="s">
        <v>2176</v>
      </c>
      <c r="D45" s="62">
        <v>10</v>
      </c>
      <c r="E45" s="88" t="s">
        <v>417</v>
      </c>
      <c r="F45" s="88">
        <v>1.4</v>
      </c>
      <c r="G45" s="62" t="s">
        <v>417</v>
      </c>
      <c r="H45" s="62" t="s">
        <v>38</v>
      </c>
      <c r="I45" s="775">
        <f t="shared" si="12"/>
        <v>12.738070588235296</v>
      </c>
      <c r="J45" s="399">
        <v>0.05</v>
      </c>
      <c r="K45" s="399">
        <v>0.02</v>
      </c>
      <c r="L45" s="399">
        <v>0.03</v>
      </c>
      <c r="M45" s="399">
        <v>0.04</v>
      </c>
      <c r="N45" s="399">
        <v>0.01</v>
      </c>
      <c r="O45" s="399">
        <v>0</v>
      </c>
      <c r="P45" s="399">
        <v>0</v>
      </c>
      <c r="Q45" s="399">
        <f t="shared" si="13"/>
        <v>0.15000000000000002</v>
      </c>
      <c r="R45" s="775">
        <f t="shared" si="14"/>
        <v>10.827360000000001</v>
      </c>
      <c r="S45" s="775">
        <v>9.0228000000000002</v>
      </c>
      <c r="T45" s="375" t="s">
        <v>2130</v>
      </c>
      <c r="U45" s="58" t="s">
        <v>2172</v>
      </c>
    </row>
    <row r="46" spans="1:21" s="401" customFormat="1" ht="31.2" x14ac:dyDescent="0.3">
      <c r="A46" s="60" t="s">
        <v>2121</v>
      </c>
      <c r="B46" s="74" t="s">
        <v>2163</v>
      </c>
      <c r="C46" s="168" t="s">
        <v>2177</v>
      </c>
      <c r="D46" s="62">
        <v>10</v>
      </c>
      <c r="E46" s="88" t="s">
        <v>417</v>
      </c>
      <c r="F46" s="88">
        <v>1.7</v>
      </c>
      <c r="G46" s="62" t="s">
        <v>417</v>
      </c>
      <c r="H46" s="62" t="s">
        <v>17</v>
      </c>
      <c r="I46" s="775">
        <f t="shared" si="12"/>
        <v>12.738070588235296</v>
      </c>
      <c r="J46" s="399">
        <v>0.05</v>
      </c>
      <c r="K46" s="399">
        <v>0.02</v>
      </c>
      <c r="L46" s="399">
        <v>0.03</v>
      </c>
      <c r="M46" s="399">
        <v>0.04</v>
      </c>
      <c r="N46" s="399">
        <v>0.01</v>
      </c>
      <c r="O46" s="399">
        <v>0</v>
      </c>
      <c r="P46" s="399">
        <v>0</v>
      </c>
      <c r="Q46" s="399">
        <f t="shared" si="13"/>
        <v>0.15000000000000002</v>
      </c>
      <c r="R46" s="775">
        <f t="shared" si="14"/>
        <v>10.827360000000001</v>
      </c>
      <c r="S46" s="775">
        <v>9.0228000000000002</v>
      </c>
      <c r="T46" s="375" t="s">
        <v>2130</v>
      </c>
      <c r="U46" s="58" t="s">
        <v>2172</v>
      </c>
    </row>
    <row r="47" spans="1:21" s="401" customFormat="1" ht="62.4" x14ac:dyDescent="0.3">
      <c r="A47" s="60" t="s">
        <v>2122</v>
      </c>
      <c r="B47" s="74" t="s">
        <v>2164</v>
      </c>
      <c r="C47" s="168" t="s">
        <v>2178</v>
      </c>
      <c r="D47" s="62">
        <v>60</v>
      </c>
      <c r="E47" s="88">
        <v>72</v>
      </c>
      <c r="F47" s="88">
        <v>20.5</v>
      </c>
      <c r="G47" s="62">
        <v>72</v>
      </c>
      <c r="H47" s="62" t="s">
        <v>17</v>
      </c>
      <c r="I47" s="775">
        <f t="shared" si="12"/>
        <v>3.3299294117647062</v>
      </c>
      <c r="J47" s="399">
        <v>0.05</v>
      </c>
      <c r="K47" s="399">
        <v>0.02</v>
      </c>
      <c r="L47" s="399">
        <v>0.03</v>
      </c>
      <c r="M47" s="399">
        <v>0.04</v>
      </c>
      <c r="N47" s="399">
        <v>0.01</v>
      </c>
      <c r="O47" s="399">
        <v>0</v>
      </c>
      <c r="P47" s="399">
        <v>0</v>
      </c>
      <c r="Q47" s="399">
        <f t="shared" si="13"/>
        <v>0.15000000000000002</v>
      </c>
      <c r="R47" s="775">
        <f t="shared" si="14"/>
        <v>2.8304400000000003</v>
      </c>
      <c r="S47" s="775">
        <v>2.3587000000000002</v>
      </c>
      <c r="T47" s="375" t="s">
        <v>2131</v>
      </c>
      <c r="U47" s="58" t="s">
        <v>2172</v>
      </c>
    </row>
    <row r="48" spans="1:21" s="401" customFormat="1" ht="46.8" x14ac:dyDescent="0.3">
      <c r="A48" s="60" t="s">
        <v>2123</v>
      </c>
      <c r="B48" s="74" t="s">
        <v>2165</v>
      </c>
      <c r="C48" s="168" t="s">
        <v>2179</v>
      </c>
      <c r="D48" s="62">
        <v>60</v>
      </c>
      <c r="E48" s="88">
        <v>33</v>
      </c>
      <c r="F48" s="88">
        <v>9.5</v>
      </c>
      <c r="G48" s="62">
        <v>144</v>
      </c>
      <c r="H48" s="62" t="s">
        <v>17</v>
      </c>
      <c r="I48" s="775">
        <f t="shared" si="12"/>
        <v>2.0793882352941173</v>
      </c>
      <c r="J48" s="399">
        <v>0.05</v>
      </c>
      <c r="K48" s="399">
        <v>0.02</v>
      </c>
      <c r="L48" s="399">
        <v>0.03</v>
      </c>
      <c r="M48" s="399">
        <v>0.04</v>
      </c>
      <c r="N48" s="399">
        <v>0.01</v>
      </c>
      <c r="O48" s="399">
        <v>0</v>
      </c>
      <c r="P48" s="399">
        <v>0</v>
      </c>
      <c r="Q48" s="399">
        <f t="shared" si="13"/>
        <v>0.15000000000000002</v>
      </c>
      <c r="R48" s="775">
        <f t="shared" si="14"/>
        <v>1.7674799999999997</v>
      </c>
      <c r="S48" s="775">
        <v>1.4728999999999999</v>
      </c>
      <c r="T48" s="375" t="s">
        <v>2131</v>
      </c>
      <c r="U48" s="58" t="s">
        <v>2172</v>
      </c>
    </row>
    <row r="49" spans="1:21" s="401" customFormat="1" ht="46.8" x14ac:dyDescent="0.3">
      <c r="A49" s="60" t="s">
        <v>2124</v>
      </c>
      <c r="B49" s="74" t="s">
        <v>2166</v>
      </c>
      <c r="C49" s="168" t="s">
        <v>2180</v>
      </c>
      <c r="D49" s="62">
        <v>30</v>
      </c>
      <c r="E49" s="88">
        <v>54</v>
      </c>
      <c r="F49" s="88">
        <v>15.5</v>
      </c>
      <c r="G49" s="62">
        <v>20</v>
      </c>
      <c r="H49" s="62" t="s">
        <v>17</v>
      </c>
      <c r="I49" s="775">
        <f t="shared" si="12"/>
        <v>2.0793882352941173</v>
      </c>
      <c r="J49" s="399">
        <v>0.05</v>
      </c>
      <c r="K49" s="399">
        <v>0.02</v>
      </c>
      <c r="L49" s="399">
        <v>0.03</v>
      </c>
      <c r="M49" s="399">
        <v>0.04</v>
      </c>
      <c r="N49" s="399">
        <v>0.01</v>
      </c>
      <c r="O49" s="399">
        <v>0</v>
      </c>
      <c r="P49" s="399">
        <v>0</v>
      </c>
      <c r="Q49" s="399">
        <f t="shared" si="13"/>
        <v>0.15000000000000002</v>
      </c>
      <c r="R49" s="775">
        <f t="shared" si="14"/>
        <v>1.7674799999999997</v>
      </c>
      <c r="S49" s="775">
        <v>1.4728999999999999</v>
      </c>
      <c r="T49" s="375" t="s">
        <v>2131</v>
      </c>
      <c r="U49" s="58" t="s">
        <v>2172</v>
      </c>
    </row>
    <row r="50" spans="1:21" s="401" customFormat="1" ht="46.8" x14ac:dyDescent="0.3">
      <c r="A50" s="60" t="s">
        <v>2125</v>
      </c>
      <c r="B50" s="74" t="s">
        <v>2167</v>
      </c>
      <c r="C50" s="168" t="s">
        <v>2181</v>
      </c>
      <c r="D50" s="62">
        <v>20</v>
      </c>
      <c r="E50" s="88">
        <v>48</v>
      </c>
      <c r="F50" s="88">
        <v>13.8</v>
      </c>
      <c r="G50" s="62">
        <v>32</v>
      </c>
      <c r="H50" s="62" t="s">
        <v>17</v>
      </c>
      <c r="I50" s="775">
        <f t="shared" si="12"/>
        <v>2.0793882352941173</v>
      </c>
      <c r="J50" s="399">
        <v>0.05</v>
      </c>
      <c r="K50" s="399">
        <v>0.02</v>
      </c>
      <c r="L50" s="399">
        <v>0.03</v>
      </c>
      <c r="M50" s="399">
        <v>0.04</v>
      </c>
      <c r="N50" s="399">
        <v>0.01</v>
      </c>
      <c r="O50" s="399">
        <v>0</v>
      </c>
      <c r="P50" s="399">
        <v>0</v>
      </c>
      <c r="Q50" s="399">
        <f t="shared" si="13"/>
        <v>0.15000000000000002</v>
      </c>
      <c r="R50" s="775">
        <f t="shared" si="14"/>
        <v>1.7674799999999997</v>
      </c>
      <c r="S50" s="775">
        <v>1.4728999999999999</v>
      </c>
      <c r="T50" s="375" t="s">
        <v>2131</v>
      </c>
      <c r="U50" s="58" t="s">
        <v>2172</v>
      </c>
    </row>
  </sheetData>
  <sheetProtection algorithmName="SHA-512" hashValue="8ZJeK2a2wKt4QCmgni4T76B8fWPu3w36mpCsnNAwNzuwErp2MZB+Lg3dQ+2dO7QFnIcwSEAuDqmuhqVz7fFMHw==" saltValue="YaHmxYW2mz0Aqb2pxxCpXQ==" spinCount="100000" sheet="1" objects="1" scenarios="1"/>
  <autoFilter ref="A3:U50"/>
  <mergeCells count="13">
    <mergeCell ref="U1:U2"/>
    <mergeCell ref="T1:T2"/>
    <mergeCell ref="N1:N2"/>
    <mergeCell ref="I1:I2"/>
    <mergeCell ref="J1:J2"/>
    <mergeCell ref="K1:K2"/>
    <mergeCell ref="L1:L2"/>
    <mergeCell ref="M1:M2"/>
    <mergeCell ref="O1:O2"/>
    <mergeCell ref="P1:P2"/>
    <mergeCell ref="Q1:Q2"/>
    <mergeCell ref="R1:R2"/>
    <mergeCell ref="S1:S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1" firstPageNumber="49" fitToHeight="8" orientation="landscape" useFirstPageNumber="1" r:id="rId1"/>
  <headerFooter scaleWithDoc="0"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5"/>
  <sheetViews>
    <sheetView view="pageBreakPreview" topLeftCell="A16" zoomScale="75" zoomScaleSheetLayoutView="75" workbookViewId="0">
      <selection activeCell="I16" sqref="I1:W1048576"/>
    </sheetView>
  </sheetViews>
  <sheetFormatPr defaultColWidth="9.109375" defaultRowHeight="13.8" x14ac:dyDescent="0.3"/>
  <cols>
    <col min="1" max="1" width="28" style="52" customWidth="1"/>
    <col min="2" max="2" width="44" style="90" customWidth="1"/>
    <col min="3" max="3" width="16.88671875" style="90" customWidth="1"/>
    <col min="4" max="4" width="12.109375" style="52" customWidth="1"/>
    <col min="5" max="5" width="10" style="52" customWidth="1"/>
    <col min="6" max="7" width="11.88671875" style="52" customWidth="1"/>
    <col min="8" max="8" width="15.5546875" style="52" customWidth="1"/>
    <col min="9" max="9" width="13.44140625" style="840" customWidth="1"/>
    <col min="10" max="10" width="15.5546875" style="52" hidden="1" customWidth="1"/>
    <col min="11" max="11" width="17.5546875" style="52" hidden="1" customWidth="1"/>
    <col min="12" max="12" width="15.44140625" style="52" hidden="1" customWidth="1"/>
    <col min="13" max="13" width="10.44140625" style="52" hidden="1" customWidth="1"/>
    <col min="14" max="14" width="11" style="52" hidden="1" customWidth="1"/>
    <col min="15" max="15" width="12.5546875" style="52" hidden="1" customWidth="1"/>
    <col min="16" max="17" width="15.5546875" style="52" hidden="1" customWidth="1"/>
    <col min="18" max="19" width="15.5546875" style="840" hidden="1" customWidth="1"/>
    <col min="20" max="20" width="12.88671875" style="52" customWidth="1"/>
    <col min="21" max="21" width="9.109375" style="52" customWidth="1"/>
    <col min="22" max="16384" width="9.109375" style="52"/>
  </cols>
  <sheetData>
    <row r="1" spans="1:21" s="249" customFormat="1" ht="27.75" customHeight="1" x14ac:dyDescent="0.25">
      <c r="A1" s="276" t="s">
        <v>0</v>
      </c>
      <c r="B1" s="277" t="s">
        <v>1</v>
      </c>
      <c r="C1" s="276" t="s">
        <v>2</v>
      </c>
      <c r="D1" s="276" t="s">
        <v>3</v>
      </c>
      <c r="E1" s="276" t="s">
        <v>3</v>
      </c>
      <c r="F1" s="276" t="s">
        <v>4</v>
      </c>
      <c r="G1" s="276" t="s">
        <v>5</v>
      </c>
      <c r="H1" s="276" t="s">
        <v>6</v>
      </c>
      <c r="I1" s="974" t="s">
        <v>1721</v>
      </c>
      <c r="J1" s="974" t="s">
        <v>78</v>
      </c>
      <c r="K1" s="974" t="s">
        <v>74</v>
      </c>
      <c r="L1" s="974" t="s">
        <v>76</v>
      </c>
      <c r="M1" s="974" t="s">
        <v>73</v>
      </c>
      <c r="N1" s="974" t="s">
        <v>72</v>
      </c>
      <c r="O1" s="974" t="s">
        <v>75</v>
      </c>
      <c r="P1" s="974" t="s">
        <v>77</v>
      </c>
      <c r="Q1" s="974" t="s">
        <v>86</v>
      </c>
      <c r="R1" s="974" t="s">
        <v>2784</v>
      </c>
      <c r="S1" s="974" t="s">
        <v>2789</v>
      </c>
      <c r="T1" s="974" t="s">
        <v>196</v>
      </c>
      <c r="U1" s="974" t="s">
        <v>1717</v>
      </c>
    </row>
    <row r="2" spans="1:21" s="249" customFormat="1" ht="102.75" customHeight="1" x14ac:dyDescent="0.25">
      <c r="A2" s="278"/>
      <c r="B2" s="279"/>
      <c r="C2" s="278" t="s">
        <v>7</v>
      </c>
      <c r="D2" s="278" t="s">
        <v>8</v>
      </c>
      <c r="E2" s="278" t="s">
        <v>9</v>
      </c>
      <c r="F2" s="278" t="s">
        <v>10</v>
      </c>
      <c r="G2" s="278"/>
      <c r="H2" s="278" t="s">
        <v>11</v>
      </c>
      <c r="I2" s="975"/>
      <c r="J2" s="975"/>
      <c r="K2" s="975"/>
      <c r="L2" s="975"/>
      <c r="M2" s="975"/>
      <c r="N2" s="975"/>
      <c r="O2" s="975"/>
      <c r="P2" s="975"/>
      <c r="Q2" s="977"/>
      <c r="R2" s="977"/>
      <c r="S2" s="977"/>
      <c r="T2" s="975"/>
      <c r="U2" s="975"/>
    </row>
    <row r="3" spans="1:21" s="249" customFormat="1" ht="194.25" customHeight="1" x14ac:dyDescent="0.25">
      <c r="A3" s="280" t="s">
        <v>39</v>
      </c>
      <c r="B3" s="740" t="s">
        <v>41</v>
      </c>
      <c r="C3" s="740" t="s">
        <v>42</v>
      </c>
      <c r="D3" s="740" t="s">
        <v>43</v>
      </c>
      <c r="E3" s="740" t="s">
        <v>44</v>
      </c>
      <c r="F3" s="740" t="s">
        <v>45</v>
      </c>
      <c r="G3" s="740" t="s">
        <v>191</v>
      </c>
      <c r="H3" s="745" t="s">
        <v>46</v>
      </c>
      <c r="I3" s="745" t="s">
        <v>1722</v>
      </c>
      <c r="J3" s="745" t="s">
        <v>79</v>
      </c>
      <c r="K3" s="745" t="s">
        <v>80</v>
      </c>
      <c r="L3" s="745" t="s">
        <v>81</v>
      </c>
      <c r="M3" s="745" t="s">
        <v>82</v>
      </c>
      <c r="N3" s="745" t="s">
        <v>83</v>
      </c>
      <c r="O3" s="745" t="s">
        <v>84</v>
      </c>
      <c r="P3" s="745" t="s">
        <v>85</v>
      </c>
      <c r="Q3" s="745" t="s">
        <v>87</v>
      </c>
      <c r="R3" s="745" t="s">
        <v>2783</v>
      </c>
      <c r="S3" s="745" t="s">
        <v>2790</v>
      </c>
      <c r="T3" s="740" t="s">
        <v>197</v>
      </c>
      <c r="U3" s="740" t="s">
        <v>1718</v>
      </c>
    </row>
    <row r="5" spans="1:21" ht="18" x14ac:dyDescent="0.3">
      <c r="A5" s="302" t="s">
        <v>1982</v>
      </c>
      <c r="B5" s="303"/>
      <c r="C5" s="304"/>
      <c r="E5" s="305"/>
      <c r="F5" s="306" t="s">
        <v>474</v>
      </c>
      <c r="G5" s="306"/>
      <c r="H5" s="306"/>
      <c r="I5" s="885"/>
    </row>
    <row r="6" spans="1:21" x14ac:dyDescent="0.3">
      <c r="A6" s="308" t="s">
        <v>475</v>
      </c>
      <c r="B6" s="309"/>
      <c r="C6" s="309"/>
      <c r="E6" s="308"/>
      <c r="F6" s="310" t="s">
        <v>476</v>
      </c>
      <c r="G6" s="311" t="s">
        <v>477</v>
      </c>
      <c r="H6" s="312"/>
      <c r="I6" s="871"/>
      <c r="J6" s="308"/>
      <c r="K6" s="308"/>
      <c r="L6" s="308"/>
      <c r="M6" s="308"/>
      <c r="N6" s="308"/>
      <c r="O6" s="308"/>
      <c r="P6" s="308"/>
      <c r="Q6" s="308"/>
      <c r="R6" s="871"/>
      <c r="S6" s="871"/>
      <c r="T6" s="308"/>
    </row>
    <row r="7" spans="1:21" x14ac:dyDescent="0.3">
      <c r="A7" s="313" t="s">
        <v>478</v>
      </c>
      <c r="B7" s="314" t="s">
        <v>479</v>
      </c>
      <c r="C7" s="315"/>
      <c r="E7" s="308"/>
      <c r="F7" s="316">
        <v>1</v>
      </c>
      <c r="G7" s="992" t="s">
        <v>480</v>
      </c>
      <c r="H7" s="993"/>
      <c r="I7" s="886"/>
      <c r="J7" s="308"/>
      <c r="K7" s="308"/>
      <c r="L7" s="308"/>
      <c r="M7" s="308"/>
      <c r="N7" s="308"/>
      <c r="O7" s="308"/>
      <c r="P7" s="308"/>
      <c r="Q7" s="308"/>
      <c r="R7" s="871"/>
      <c r="S7" s="871"/>
      <c r="T7" s="308"/>
    </row>
    <row r="8" spans="1:21" ht="27.6" x14ac:dyDescent="0.3">
      <c r="A8" s="317" t="s">
        <v>481</v>
      </c>
      <c r="B8" s="318" t="s">
        <v>482</v>
      </c>
      <c r="C8" s="315"/>
      <c r="D8" s="319"/>
      <c r="E8" s="319"/>
      <c r="F8" s="320">
        <v>2</v>
      </c>
      <c r="G8" s="992" t="s">
        <v>483</v>
      </c>
      <c r="H8" s="993"/>
      <c r="I8" s="886"/>
      <c r="J8" s="321"/>
      <c r="K8" s="321"/>
      <c r="L8" s="321"/>
      <c r="M8" s="321"/>
      <c r="N8" s="321"/>
      <c r="O8" s="321"/>
      <c r="P8" s="321"/>
      <c r="Q8" s="321"/>
      <c r="R8" s="872"/>
      <c r="S8" s="872"/>
      <c r="T8" s="321"/>
    </row>
    <row r="9" spans="1:21" ht="27.6" x14ac:dyDescent="0.3">
      <c r="A9" s="322" t="s">
        <v>484</v>
      </c>
      <c r="B9" s="323" t="s">
        <v>485</v>
      </c>
      <c r="C9" s="315"/>
      <c r="F9" s="320">
        <v>4</v>
      </c>
      <c r="G9" s="992" t="s">
        <v>486</v>
      </c>
      <c r="H9" s="993"/>
      <c r="I9" s="886"/>
      <c r="J9" s="321"/>
      <c r="K9" s="321"/>
      <c r="L9" s="321"/>
      <c r="M9" s="321"/>
      <c r="N9" s="321"/>
      <c r="O9" s="321"/>
      <c r="P9" s="321"/>
      <c r="Q9" s="321"/>
      <c r="R9" s="872"/>
      <c r="S9" s="872"/>
      <c r="T9" s="321"/>
    </row>
    <row r="10" spans="1:21" ht="27.6" x14ac:dyDescent="0.3">
      <c r="A10" s="317" t="s">
        <v>487</v>
      </c>
      <c r="B10" s="318" t="s">
        <v>488</v>
      </c>
      <c r="C10" s="315"/>
      <c r="F10" s="320">
        <v>5</v>
      </c>
      <c r="G10" s="992" t="s">
        <v>489</v>
      </c>
      <c r="H10" s="993"/>
      <c r="I10" s="886"/>
      <c r="J10" s="321"/>
      <c r="K10" s="321"/>
      <c r="L10" s="321"/>
      <c r="M10" s="321"/>
      <c r="N10" s="321"/>
      <c r="O10" s="321"/>
      <c r="P10" s="321"/>
      <c r="Q10" s="321"/>
      <c r="R10" s="872"/>
      <c r="S10" s="872"/>
      <c r="T10" s="321"/>
    </row>
    <row r="11" spans="1:21" ht="27.6" x14ac:dyDescent="0.3">
      <c r="A11" s="322" t="s">
        <v>490</v>
      </c>
      <c r="B11" s="323" t="s">
        <v>491</v>
      </c>
      <c r="C11" s="315"/>
      <c r="F11" s="319"/>
      <c r="G11" s="319"/>
    </row>
    <row r="12" spans="1:21" ht="18" x14ac:dyDescent="0.3">
      <c r="A12" s="324"/>
      <c r="B12" s="315"/>
      <c r="C12" s="315"/>
      <c r="F12" s="306" t="s">
        <v>492</v>
      </c>
      <c r="G12" s="306"/>
      <c r="H12" s="306"/>
      <c r="I12" s="887"/>
    </row>
    <row r="13" spans="1:21" ht="18" x14ac:dyDescent="0.3">
      <c r="A13" s="306" t="s">
        <v>493</v>
      </c>
      <c r="B13" s="325"/>
      <c r="C13" s="304"/>
      <c r="F13" s="308" t="s">
        <v>471</v>
      </c>
      <c r="G13" s="308"/>
    </row>
    <row r="14" spans="1:21" x14ac:dyDescent="0.3">
      <c r="A14" s="326" t="s">
        <v>494</v>
      </c>
      <c r="B14" s="309"/>
      <c r="C14" s="309"/>
      <c r="F14" s="308" t="s">
        <v>495</v>
      </c>
      <c r="G14" s="308"/>
    </row>
    <row r="15" spans="1:21" x14ac:dyDescent="0.3">
      <c r="A15" s="327" t="s">
        <v>496</v>
      </c>
      <c r="B15" s="314" t="s">
        <v>479</v>
      </c>
      <c r="C15" s="315"/>
      <c r="F15" s="308" t="s">
        <v>497</v>
      </c>
      <c r="G15" s="308"/>
    </row>
    <row r="16" spans="1:21" x14ac:dyDescent="0.3">
      <c r="A16" s="328" t="s">
        <v>498</v>
      </c>
      <c r="B16" s="329" t="s">
        <v>499</v>
      </c>
      <c r="C16" s="315"/>
      <c r="F16" s="308" t="s">
        <v>500</v>
      </c>
      <c r="G16" s="308"/>
      <c r="K16" s="308"/>
      <c r="L16" s="308"/>
      <c r="M16" s="308"/>
      <c r="N16" s="308"/>
      <c r="O16" s="308"/>
      <c r="P16" s="308"/>
      <c r="Q16" s="308"/>
      <c r="R16" s="871"/>
      <c r="S16" s="871"/>
      <c r="T16" s="308"/>
    </row>
    <row r="17" spans="1:21" ht="16.8" x14ac:dyDescent="0.3">
      <c r="A17" s="328" t="s">
        <v>501</v>
      </c>
      <c r="B17" s="329" t="s">
        <v>502</v>
      </c>
      <c r="C17" s="315"/>
      <c r="E17" s="307"/>
      <c r="F17" s="52" t="s">
        <v>2079</v>
      </c>
      <c r="I17" s="871"/>
      <c r="J17" s="308"/>
      <c r="K17" s="308"/>
      <c r="L17" s="308"/>
      <c r="M17" s="308"/>
      <c r="N17" s="308"/>
      <c r="O17" s="308"/>
      <c r="P17" s="308"/>
      <c r="Q17" s="308"/>
      <c r="R17" s="871"/>
      <c r="S17" s="871"/>
      <c r="T17" s="308"/>
    </row>
    <row r="18" spans="1:21" ht="18" x14ac:dyDescent="0.3">
      <c r="A18" s="328" t="s">
        <v>503</v>
      </c>
      <c r="B18" s="329" t="s">
        <v>504</v>
      </c>
      <c r="C18" s="315"/>
      <c r="E18" s="308"/>
      <c r="F18" s="306" t="s">
        <v>505</v>
      </c>
      <c r="G18" s="306"/>
      <c r="H18" s="306"/>
      <c r="I18" s="887"/>
      <c r="J18" s="308"/>
      <c r="K18" s="308"/>
      <c r="L18" s="308"/>
      <c r="M18" s="308"/>
      <c r="N18" s="308"/>
      <c r="O18" s="308"/>
      <c r="P18" s="308"/>
      <c r="Q18" s="308"/>
      <c r="R18" s="871"/>
      <c r="S18" s="871"/>
      <c r="T18" s="308"/>
    </row>
    <row r="19" spans="1:21" x14ac:dyDescent="0.3">
      <c r="A19" s="328" t="s">
        <v>506</v>
      </c>
      <c r="B19" s="329" t="s">
        <v>507</v>
      </c>
      <c r="C19" s="315"/>
      <c r="D19" s="308"/>
      <c r="E19" s="308"/>
      <c r="F19" s="991" t="s">
        <v>508</v>
      </c>
      <c r="G19" s="991"/>
      <c r="H19" s="991"/>
      <c r="I19" s="888"/>
      <c r="J19" s="308"/>
      <c r="K19" s="308"/>
      <c r="L19" s="308"/>
      <c r="M19" s="308"/>
      <c r="N19" s="308"/>
      <c r="O19" s="308"/>
      <c r="P19" s="308"/>
      <c r="Q19" s="308"/>
      <c r="R19" s="871"/>
      <c r="S19" s="871"/>
      <c r="T19" s="308"/>
    </row>
    <row r="20" spans="1:21" x14ac:dyDescent="0.3">
      <c r="A20" s="328" t="s">
        <v>509</v>
      </c>
      <c r="B20" s="329" t="s">
        <v>510</v>
      </c>
      <c r="C20" s="315"/>
      <c r="D20" s="308"/>
      <c r="E20" s="308"/>
      <c r="F20" s="991" t="s">
        <v>511</v>
      </c>
      <c r="G20" s="991"/>
      <c r="H20" s="991"/>
      <c r="I20" s="888"/>
      <c r="J20" s="308"/>
      <c r="K20" s="308"/>
      <c r="L20" s="308"/>
      <c r="M20" s="308"/>
      <c r="N20" s="308"/>
      <c r="O20" s="308"/>
      <c r="P20" s="308"/>
      <c r="Q20" s="308"/>
      <c r="R20" s="871"/>
      <c r="S20" s="871"/>
      <c r="T20" s="308"/>
    </row>
    <row r="21" spans="1:21" x14ac:dyDescent="0.3">
      <c r="A21" s="328" t="s">
        <v>512</v>
      </c>
      <c r="B21" s="329" t="s">
        <v>513</v>
      </c>
      <c r="C21" s="315"/>
      <c r="D21" s="308"/>
      <c r="E21" s="308"/>
      <c r="F21" s="991" t="s">
        <v>514</v>
      </c>
      <c r="G21" s="991"/>
      <c r="H21" s="991"/>
      <c r="I21" s="871"/>
      <c r="J21" s="308"/>
    </row>
    <row r="22" spans="1:21" x14ac:dyDescent="0.3">
      <c r="A22" s="328" t="s">
        <v>515</v>
      </c>
      <c r="B22" s="329" t="s">
        <v>516</v>
      </c>
      <c r="C22" s="315"/>
      <c r="D22" s="308"/>
      <c r="F22" s="330"/>
      <c r="G22" s="330"/>
      <c r="H22" s="330"/>
      <c r="K22" s="308"/>
      <c r="L22" s="308"/>
      <c r="M22" s="308"/>
      <c r="N22" s="308"/>
      <c r="O22" s="308"/>
      <c r="P22" s="308"/>
      <c r="Q22" s="308"/>
      <c r="R22" s="871"/>
      <c r="S22" s="871"/>
      <c r="T22" s="308"/>
    </row>
    <row r="23" spans="1:21" ht="16.8" x14ac:dyDescent="0.3">
      <c r="A23" s="328" t="s">
        <v>517</v>
      </c>
      <c r="B23" s="329" t="s">
        <v>518</v>
      </c>
      <c r="C23" s="315"/>
      <c r="D23" s="308"/>
      <c r="E23" s="307"/>
      <c r="F23" s="331" t="s">
        <v>519</v>
      </c>
      <c r="G23" s="331" t="s">
        <v>2872</v>
      </c>
      <c r="H23" s="332"/>
      <c r="I23" s="762"/>
      <c r="J23" s="333"/>
      <c r="K23" s="334"/>
      <c r="L23" s="135"/>
      <c r="M23" s="135"/>
      <c r="N23" s="135"/>
      <c r="O23" s="135"/>
      <c r="P23" s="135"/>
      <c r="Q23" s="135"/>
      <c r="R23" s="873"/>
      <c r="S23" s="873"/>
      <c r="T23" s="135"/>
    </row>
    <row r="24" spans="1:21" ht="14.4" x14ac:dyDescent="0.3">
      <c r="A24" s="335" t="s">
        <v>520</v>
      </c>
      <c r="B24" s="336" t="s">
        <v>521</v>
      </c>
      <c r="C24" s="315"/>
      <c r="E24" s="337"/>
      <c r="F24" s="151"/>
      <c r="G24" s="331" t="s">
        <v>522</v>
      </c>
      <c r="H24" s="331"/>
      <c r="I24" s="889"/>
      <c r="J24" s="333"/>
      <c r="K24" s="334"/>
    </row>
    <row r="25" spans="1:21" x14ac:dyDescent="0.3">
      <c r="A25" s="335" t="s">
        <v>523</v>
      </c>
      <c r="B25" s="336" t="s">
        <v>524</v>
      </c>
      <c r="C25" s="315"/>
      <c r="D25" s="308"/>
      <c r="K25" s="326"/>
      <c r="L25" s="326"/>
      <c r="M25" s="326"/>
      <c r="N25" s="326"/>
      <c r="O25" s="326"/>
      <c r="P25" s="326"/>
      <c r="Q25" s="326"/>
      <c r="R25" s="874"/>
      <c r="S25" s="874"/>
      <c r="T25" s="326"/>
    </row>
    <row r="26" spans="1:21" x14ac:dyDescent="0.3">
      <c r="A26" s="338" t="s">
        <v>525</v>
      </c>
      <c r="B26" s="323" t="s">
        <v>526</v>
      </c>
      <c r="C26" s="315"/>
      <c r="D26" s="135"/>
      <c r="E26" s="326"/>
      <c r="K26" s="326"/>
      <c r="L26" s="326"/>
      <c r="M26" s="326"/>
      <c r="N26" s="326"/>
      <c r="O26" s="326"/>
      <c r="P26" s="326"/>
      <c r="Q26" s="326"/>
      <c r="R26" s="874"/>
      <c r="S26" s="874"/>
      <c r="T26" s="326"/>
    </row>
    <row r="27" spans="1:21" x14ac:dyDescent="0.3">
      <c r="A27" s="330"/>
      <c r="B27" s="339"/>
    </row>
    <row r="28" spans="1:21" s="92" customFormat="1" ht="18" customHeight="1" x14ac:dyDescent="0.35">
      <c r="A28" s="306" t="s">
        <v>1983</v>
      </c>
      <c r="B28" s="340"/>
      <c r="C28" s="340"/>
      <c r="D28" s="341"/>
      <c r="I28" s="759"/>
      <c r="R28" s="759"/>
      <c r="S28" s="759"/>
    </row>
    <row r="29" spans="1:21" ht="15.6" x14ac:dyDescent="0.3">
      <c r="A29" s="342" t="s">
        <v>1984</v>
      </c>
      <c r="B29" s="343"/>
      <c r="C29" s="343"/>
      <c r="D29" s="342"/>
      <c r="E29" s="344"/>
      <c r="F29" s="344"/>
      <c r="G29" s="344"/>
      <c r="H29" s="345"/>
      <c r="I29" s="890"/>
      <c r="J29" s="345"/>
      <c r="K29" s="345"/>
      <c r="L29" s="345"/>
      <c r="M29" s="345"/>
      <c r="N29" s="345"/>
      <c r="O29" s="345"/>
      <c r="P29" s="345"/>
      <c r="Q29" s="345"/>
      <c r="R29" s="875"/>
      <c r="S29" s="875"/>
      <c r="T29" s="345"/>
      <c r="U29" s="345"/>
    </row>
    <row r="30" spans="1:21" ht="15.6" x14ac:dyDescent="0.3">
      <c r="A30" s="346" t="s">
        <v>1985</v>
      </c>
      <c r="B30" s="347"/>
      <c r="C30" s="347"/>
      <c r="D30" s="344"/>
      <c r="E30" s="344"/>
      <c r="F30" s="344"/>
      <c r="G30" s="344"/>
      <c r="H30" s="348"/>
      <c r="I30" s="891"/>
      <c r="J30" s="345"/>
      <c r="K30" s="345"/>
      <c r="L30" s="345"/>
      <c r="M30" s="345"/>
      <c r="N30" s="345"/>
      <c r="O30" s="345"/>
      <c r="P30" s="345"/>
      <c r="Q30" s="345"/>
      <c r="R30" s="876"/>
      <c r="S30" s="876"/>
      <c r="T30" s="345"/>
      <c r="U30" s="345"/>
    </row>
    <row r="31" spans="1:21" s="147" customFormat="1" ht="46.8" x14ac:dyDescent="0.3">
      <c r="A31" s="60" t="s">
        <v>527</v>
      </c>
      <c r="B31" s="87" t="s">
        <v>528</v>
      </c>
      <c r="C31" s="168" t="s">
        <v>529</v>
      </c>
      <c r="D31" s="62">
        <v>14</v>
      </c>
      <c r="E31" s="88">
        <v>5.04</v>
      </c>
      <c r="F31" s="62">
        <v>24</v>
      </c>
      <c r="G31" s="62">
        <v>18</v>
      </c>
      <c r="H31" s="62" t="s">
        <v>17</v>
      </c>
      <c r="I31" s="749">
        <f>R31/(1-Q31)</f>
        <v>29.993599999999997</v>
      </c>
      <c r="J31" s="65">
        <v>0.05</v>
      </c>
      <c r="K31" s="65">
        <v>0.02</v>
      </c>
      <c r="L31" s="65">
        <v>0.03</v>
      </c>
      <c r="M31" s="65">
        <v>0.04</v>
      </c>
      <c r="N31" s="65">
        <v>0.01</v>
      </c>
      <c r="O31" s="65">
        <v>0.1</v>
      </c>
      <c r="P31" s="65">
        <v>0</v>
      </c>
      <c r="Q31" s="65">
        <f>SUM(J31:P31)</f>
        <v>0.25</v>
      </c>
      <c r="R31" s="749">
        <f>S31*1.2</f>
        <v>22.495199999999997</v>
      </c>
      <c r="S31" s="749">
        <v>18.745999999999999</v>
      </c>
      <c r="T31" s="88" t="s">
        <v>198</v>
      </c>
      <c r="U31" s="67" t="s">
        <v>1720</v>
      </c>
    </row>
    <row r="32" spans="1:21" ht="46.8" x14ac:dyDescent="0.3">
      <c r="A32" s="53" t="s">
        <v>530</v>
      </c>
      <c r="B32" s="74" t="s">
        <v>531</v>
      </c>
      <c r="C32" s="168" t="s">
        <v>532</v>
      </c>
      <c r="D32" s="62">
        <v>14</v>
      </c>
      <c r="E32" s="88">
        <v>2.52</v>
      </c>
      <c r="F32" s="62">
        <v>12</v>
      </c>
      <c r="G32" s="62">
        <v>36</v>
      </c>
      <c r="H32" s="62" t="s">
        <v>221</v>
      </c>
      <c r="I32" s="774">
        <f>R32/(1-Q32)</f>
        <v>53.428159999999998</v>
      </c>
      <c r="J32" s="56">
        <v>0.05</v>
      </c>
      <c r="K32" s="56">
        <v>0.02</v>
      </c>
      <c r="L32" s="56">
        <v>0.03</v>
      </c>
      <c r="M32" s="56">
        <v>0.04</v>
      </c>
      <c r="N32" s="56">
        <v>0.01</v>
      </c>
      <c r="O32" s="56">
        <v>0.1</v>
      </c>
      <c r="P32" s="56">
        <v>0</v>
      </c>
      <c r="Q32" s="56">
        <f>SUM(J32:P32)</f>
        <v>0.25</v>
      </c>
      <c r="R32" s="749">
        <f t="shared" ref="R32:R49" si="0">S32*1.2</f>
        <v>40.071120000000001</v>
      </c>
      <c r="S32" s="749">
        <v>33.392600000000002</v>
      </c>
      <c r="T32" s="69" t="s">
        <v>198</v>
      </c>
      <c r="U32" s="58" t="s">
        <v>1720</v>
      </c>
    </row>
    <row r="33" spans="1:21" ht="18" x14ac:dyDescent="0.3">
      <c r="A33" s="53"/>
      <c r="B33" s="349"/>
      <c r="C33" s="349"/>
      <c r="D33" s="350"/>
      <c r="E33" s="350"/>
      <c r="F33" s="350"/>
      <c r="G33" s="350"/>
      <c r="H33" s="350"/>
      <c r="I33" s="892"/>
      <c r="J33" s="350"/>
      <c r="K33" s="222"/>
      <c r="L33" s="222"/>
      <c r="R33" s="749"/>
      <c r="S33" s="749"/>
      <c r="T33" s="64"/>
    </row>
    <row r="34" spans="1:21" ht="46.8" x14ac:dyDescent="0.3">
      <c r="A34" s="53" t="s">
        <v>533</v>
      </c>
      <c r="B34" s="74" t="s">
        <v>534</v>
      </c>
      <c r="C34" s="168" t="s">
        <v>529</v>
      </c>
      <c r="D34" s="62">
        <v>14</v>
      </c>
      <c r="E34" s="88">
        <v>5.04</v>
      </c>
      <c r="F34" s="62">
        <v>21</v>
      </c>
      <c r="G34" s="62">
        <v>18</v>
      </c>
      <c r="H34" s="62" t="s">
        <v>221</v>
      </c>
      <c r="I34" s="774">
        <f>R34/(1-Q34)</f>
        <v>30.70224</v>
      </c>
      <c r="J34" s="56">
        <v>0.05</v>
      </c>
      <c r="K34" s="56">
        <v>0.02</v>
      </c>
      <c r="L34" s="56">
        <v>0.03</v>
      </c>
      <c r="M34" s="56">
        <v>0.04</v>
      </c>
      <c r="N34" s="56">
        <v>0.01</v>
      </c>
      <c r="O34" s="56">
        <v>0.1</v>
      </c>
      <c r="P34" s="56">
        <v>0</v>
      </c>
      <c r="Q34" s="56">
        <f>SUM(J34:P34)</f>
        <v>0.25</v>
      </c>
      <c r="R34" s="749">
        <f t="shared" si="0"/>
        <v>23.026679999999999</v>
      </c>
      <c r="S34" s="749">
        <v>19.1889</v>
      </c>
      <c r="T34" s="69" t="s">
        <v>198</v>
      </c>
      <c r="U34" s="58" t="s">
        <v>1720</v>
      </c>
    </row>
    <row r="35" spans="1:21" ht="46.8" x14ac:dyDescent="0.3">
      <c r="A35" s="53" t="s">
        <v>535</v>
      </c>
      <c r="B35" s="74" t="s">
        <v>536</v>
      </c>
      <c r="C35" s="168" t="s">
        <v>529</v>
      </c>
      <c r="D35" s="62">
        <v>14</v>
      </c>
      <c r="E35" s="88">
        <v>5.04</v>
      </c>
      <c r="F35" s="62">
        <v>21</v>
      </c>
      <c r="G35" s="62">
        <v>18</v>
      </c>
      <c r="H35" s="62" t="s">
        <v>221</v>
      </c>
      <c r="I35" s="774">
        <f>R35/(1-Q35)</f>
        <v>36.387839999999997</v>
      </c>
      <c r="J35" s="56">
        <v>0.05</v>
      </c>
      <c r="K35" s="56">
        <v>0.02</v>
      </c>
      <c r="L35" s="56">
        <v>0.03</v>
      </c>
      <c r="M35" s="56">
        <v>0.04</v>
      </c>
      <c r="N35" s="56">
        <v>0.01</v>
      </c>
      <c r="O35" s="56">
        <v>0.1</v>
      </c>
      <c r="P35" s="56">
        <v>0</v>
      </c>
      <c r="Q35" s="56">
        <f>SUM(J35:P35)</f>
        <v>0.25</v>
      </c>
      <c r="R35" s="749">
        <f t="shared" si="0"/>
        <v>27.290879999999998</v>
      </c>
      <c r="S35" s="749">
        <v>22.7424</v>
      </c>
      <c r="T35" s="69" t="s">
        <v>198</v>
      </c>
      <c r="U35" s="58" t="s">
        <v>1720</v>
      </c>
    </row>
    <row r="36" spans="1:21" ht="46.8" x14ac:dyDescent="0.3">
      <c r="A36" s="53" t="s">
        <v>537</v>
      </c>
      <c r="B36" s="74" t="s">
        <v>538</v>
      </c>
      <c r="C36" s="168" t="s">
        <v>532</v>
      </c>
      <c r="D36" s="62">
        <v>14</v>
      </c>
      <c r="E36" s="88">
        <v>2.52</v>
      </c>
      <c r="F36" s="62">
        <v>11</v>
      </c>
      <c r="G36" s="62">
        <v>36</v>
      </c>
      <c r="H36" s="62" t="s">
        <v>221</v>
      </c>
      <c r="I36" s="774">
        <f>R36/(1-Q36)</f>
        <v>72.923999999999992</v>
      </c>
      <c r="J36" s="56">
        <v>0.05</v>
      </c>
      <c r="K36" s="56">
        <v>0.02</v>
      </c>
      <c r="L36" s="56">
        <v>0.03</v>
      </c>
      <c r="M36" s="56">
        <v>0.04</v>
      </c>
      <c r="N36" s="56">
        <v>0.01</v>
      </c>
      <c r="O36" s="56">
        <v>0.1</v>
      </c>
      <c r="P36" s="56">
        <v>0</v>
      </c>
      <c r="Q36" s="56">
        <f>SUM(J36:P36)</f>
        <v>0.25</v>
      </c>
      <c r="R36" s="749">
        <f t="shared" si="0"/>
        <v>54.692999999999998</v>
      </c>
      <c r="S36" s="749">
        <v>45.577500000000001</v>
      </c>
      <c r="T36" s="69" t="s">
        <v>198</v>
      </c>
      <c r="U36" s="58" t="s">
        <v>1720</v>
      </c>
    </row>
    <row r="37" spans="1:21" ht="47.25" customHeight="1" x14ac:dyDescent="0.3">
      <c r="A37" s="53" t="s">
        <v>539</v>
      </c>
      <c r="B37" s="74" t="s">
        <v>540</v>
      </c>
      <c r="C37" s="168" t="s">
        <v>532</v>
      </c>
      <c r="D37" s="62">
        <v>14</v>
      </c>
      <c r="E37" s="88">
        <v>2.52</v>
      </c>
      <c r="F37" s="62">
        <v>11</v>
      </c>
      <c r="G37" s="62">
        <v>36</v>
      </c>
      <c r="H37" s="62" t="s">
        <v>221</v>
      </c>
      <c r="I37" s="774">
        <f>R37/(1-Q37)</f>
        <v>78.626080000000002</v>
      </c>
      <c r="J37" s="56">
        <v>0.05</v>
      </c>
      <c r="K37" s="56">
        <v>0.02</v>
      </c>
      <c r="L37" s="56">
        <v>0.03</v>
      </c>
      <c r="M37" s="56">
        <v>0.04</v>
      </c>
      <c r="N37" s="56">
        <v>0.01</v>
      </c>
      <c r="O37" s="56">
        <v>0.1</v>
      </c>
      <c r="P37" s="56">
        <v>0</v>
      </c>
      <c r="Q37" s="56">
        <f>SUM(J37:P37)</f>
        <v>0.25</v>
      </c>
      <c r="R37" s="749">
        <f t="shared" si="0"/>
        <v>58.969560000000001</v>
      </c>
      <c r="S37" s="749">
        <v>49.141300000000001</v>
      </c>
      <c r="T37" s="69" t="s">
        <v>198</v>
      </c>
      <c r="U37" s="58" t="s">
        <v>1720</v>
      </c>
    </row>
    <row r="38" spans="1:21" ht="15.6" x14ac:dyDescent="0.3">
      <c r="A38" s="53"/>
      <c r="B38" s="349"/>
      <c r="C38" s="349"/>
      <c r="D38" s="350"/>
      <c r="E38" s="350"/>
      <c r="F38" s="350"/>
      <c r="G38" s="350"/>
      <c r="H38" s="350"/>
      <c r="I38" s="892"/>
      <c r="J38" s="350"/>
      <c r="K38" s="222"/>
      <c r="L38" s="222"/>
      <c r="R38" s="877"/>
      <c r="S38" s="877"/>
    </row>
    <row r="39" spans="1:21" ht="46.8" x14ac:dyDescent="0.3">
      <c r="A39" s="53" t="s">
        <v>541</v>
      </c>
      <c r="B39" s="74" t="s">
        <v>542</v>
      </c>
      <c r="C39" s="168" t="s">
        <v>529</v>
      </c>
      <c r="D39" s="62">
        <v>14</v>
      </c>
      <c r="E39" s="88">
        <v>5.04</v>
      </c>
      <c r="F39" s="62">
        <v>20</v>
      </c>
      <c r="G39" s="62">
        <v>18</v>
      </c>
      <c r="H39" s="62" t="s">
        <v>221</v>
      </c>
      <c r="I39" s="774">
        <f>R39/(1-Q39)</f>
        <v>32.679839999999992</v>
      </c>
      <c r="J39" s="56">
        <v>0.05</v>
      </c>
      <c r="K39" s="56">
        <v>0.02</v>
      </c>
      <c r="L39" s="56">
        <v>0.03</v>
      </c>
      <c r="M39" s="56">
        <v>0.04</v>
      </c>
      <c r="N39" s="56">
        <v>0.01</v>
      </c>
      <c r="O39" s="56">
        <v>0.1</v>
      </c>
      <c r="P39" s="56">
        <v>0</v>
      </c>
      <c r="Q39" s="56">
        <f>SUM(J39:P39)</f>
        <v>0.25</v>
      </c>
      <c r="R39" s="749">
        <f t="shared" si="0"/>
        <v>24.509879999999995</v>
      </c>
      <c r="S39" s="749">
        <v>20.424899999999997</v>
      </c>
      <c r="T39" s="69" t="s">
        <v>198</v>
      </c>
      <c r="U39" s="58" t="s">
        <v>1720</v>
      </c>
    </row>
    <row r="40" spans="1:21" ht="47.25" customHeight="1" x14ac:dyDescent="0.3">
      <c r="A40" s="53" t="s">
        <v>543</v>
      </c>
      <c r="B40" s="74" t="s">
        <v>544</v>
      </c>
      <c r="C40" s="168" t="s">
        <v>529</v>
      </c>
      <c r="D40" s="62">
        <v>14</v>
      </c>
      <c r="E40" s="88">
        <v>5.04</v>
      </c>
      <c r="F40" s="62">
        <v>20</v>
      </c>
      <c r="G40" s="62">
        <v>18</v>
      </c>
      <c r="H40" s="62" t="s">
        <v>221</v>
      </c>
      <c r="I40" s="774">
        <f>R40/(1-Q40)</f>
        <v>41.513120000000001</v>
      </c>
      <c r="J40" s="56">
        <v>0.05</v>
      </c>
      <c r="K40" s="56">
        <v>0.02</v>
      </c>
      <c r="L40" s="56">
        <v>0.03</v>
      </c>
      <c r="M40" s="56">
        <v>0.04</v>
      </c>
      <c r="N40" s="56">
        <v>0.01</v>
      </c>
      <c r="O40" s="56">
        <v>0.1</v>
      </c>
      <c r="P40" s="56">
        <v>0</v>
      </c>
      <c r="Q40" s="56">
        <f>SUM(J40:P40)</f>
        <v>0.25</v>
      </c>
      <c r="R40" s="749">
        <f t="shared" si="0"/>
        <v>31.134840000000001</v>
      </c>
      <c r="S40" s="749">
        <v>25.945700000000002</v>
      </c>
      <c r="T40" s="69" t="s">
        <v>198</v>
      </c>
      <c r="U40" s="58" t="s">
        <v>1720</v>
      </c>
    </row>
    <row r="41" spans="1:21" ht="46.8" x14ac:dyDescent="0.3">
      <c r="A41" s="53" t="s">
        <v>545</v>
      </c>
      <c r="B41" s="74" t="s">
        <v>546</v>
      </c>
      <c r="C41" s="168" t="s">
        <v>532</v>
      </c>
      <c r="D41" s="62">
        <v>14</v>
      </c>
      <c r="E41" s="88">
        <v>5.04</v>
      </c>
      <c r="F41" s="62">
        <v>20</v>
      </c>
      <c r="G41" s="62">
        <v>36</v>
      </c>
      <c r="H41" s="62" t="s">
        <v>221</v>
      </c>
      <c r="I41" s="774">
        <f>R41/(1-Q41)</f>
        <v>77.357119999999995</v>
      </c>
      <c r="J41" s="56">
        <v>0.05</v>
      </c>
      <c r="K41" s="56">
        <v>0.02</v>
      </c>
      <c r="L41" s="56">
        <v>0.03</v>
      </c>
      <c r="M41" s="56">
        <v>0.04</v>
      </c>
      <c r="N41" s="56">
        <v>0.01</v>
      </c>
      <c r="O41" s="56">
        <v>0.1</v>
      </c>
      <c r="P41" s="56">
        <v>0</v>
      </c>
      <c r="Q41" s="56">
        <f>SUM(J41:P41)</f>
        <v>0.25</v>
      </c>
      <c r="R41" s="749">
        <f t="shared" si="0"/>
        <v>58.017839999999993</v>
      </c>
      <c r="S41" s="749">
        <v>48.348199999999999</v>
      </c>
      <c r="T41" s="69" t="s">
        <v>198</v>
      </c>
      <c r="U41" s="58" t="s">
        <v>1720</v>
      </c>
    </row>
    <row r="42" spans="1:21" ht="47.25" customHeight="1" x14ac:dyDescent="0.3">
      <c r="A42" s="53" t="s">
        <v>547</v>
      </c>
      <c r="B42" s="74" t="s">
        <v>548</v>
      </c>
      <c r="C42" s="168" t="s">
        <v>532</v>
      </c>
      <c r="D42" s="62">
        <v>14</v>
      </c>
      <c r="E42" s="88">
        <v>2.52</v>
      </c>
      <c r="F42" s="62">
        <v>11</v>
      </c>
      <c r="G42" s="62">
        <v>18</v>
      </c>
      <c r="H42" s="62" t="s">
        <v>221</v>
      </c>
      <c r="I42" s="774">
        <f>R42/(1-Q42)</f>
        <v>83.042720000000003</v>
      </c>
      <c r="J42" s="56">
        <v>0.05</v>
      </c>
      <c r="K42" s="56">
        <v>0.02</v>
      </c>
      <c r="L42" s="56">
        <v>0.03</v>
      </c>
      <c r="M42" s="56">
        <v>0.04</v>
      </c>
      <c r="N42" s="56">
        <v>0.01</v>
      </c>
      <c r="O42" s="56">
        <v>0.1</v>
      </c>
      <c r="P42" s="56">
        <v>0</v>
      </c>
      <c r="Q42" s="56">
        <f>SUM(J42:P42)</f>
        <v>0.25</v>
      </c>
      <c r="R42" s="749">
        <f t="shared" si="0"/>
        <v>62.282040000000002</v>
      </c>
      <c r="S42" s="749">
        <v>51.901700000000005</v>
      </c>
      <c r="T42" s="69" t="s">
        <v>198</v>
      </c>
      <c r="U42" s="58" t="s">
        <v>1720</v>
      </c>
    </row>
    <row r="43" spans="1:21" ht="15.6" x14ac:dyDescent="0.3">
      <c r="A43" s="53"/>
      <c r="B43" s="349"/>
      <c r="C43" s="349"/>
      <c r="D43" s="350"/>
      <c r="E43" s="350"/>
      <c r="F43" s="350"/>
      <c r="G43" s="350"/>
      <c r="H43" s="350"/>
      <c r="I43" s="892"/>
      <c r="J43" s="350"/>
      <c r="K43" s="222"/>
      <c r="L43" s="222"/>
      <c r="R43" s="877"/>
      <c r="S43" s="877"/>
    </row>
    <row r="44" spans="1:21" ht="47.25" customHeight="1" x14ac:dyDescent="0.3">
      <c r="A44" s="60" t="s">
        <v>549</v>
      </c>
      <c r="B44" s="74" t="s">
        <v>550</v>
      </c>
      <c r="C44" s="168" t="s">
        <v>529</v>
      </c>
      <c r="D44" s="62">
        <v>14</v>
      </c>
      <c r="E44" s="88">
        <v>5.04</v>
      </c>
      <c r="F44" s="62">
        <v>24</v>
      </c>
      <c r="G44" s="62">
        <v>18</v>
      </c>
      <c r="H44" s="62" t="s">
        <v>221</v>
      </c>
      <c r="I44" s="774">
        <f t="shared" ref="I44:I49" si="1">R44/(1-Q44)</f>
        <v>41.809759999999997</v>
      </c>
      <c r="J44" s="56">
        <v>0.05</v>
      </c>
      <c r="K44" s="56">
        <v>0.02</v>
      </c>
      <c r="L44" s="56">
        <v>0.03</v>
      </c>
      <c r="M44" s="56">
        <v>0.04</v>
      </c>
      <c r="N44" s="56">
        <v>0.01</v>
      </c>
      <c r="O44" s="56">
        <v>0.1</v>
      </c>
      <c r="P44" s="56">
        <v>0</v>
      </c>
      <c r="Q44" s="56">
        <f t="shared" ref="Q44:Q49" si="2">SUM(J44:P44)</f>
        <v>0.25</v>
      </c>
      <c r="R44" s="749">
        <f t="shared" si="0"/>
        <v>31.357319999999998</v>
      </c>
      <c r="S44" s="749">
        <v>26.1311</v>
      </c>
      <c r="T44" s="69" t="s">
        <v>198</v>
      </c>
      <c r="U44" s="58" t="s">
        <v>1720</v>
      </c>
    </row>
    <row r="45" spans="1:21" ht="47.25" customHeight="1" x14ac:dyDescent="0.3">
      <c r="A45" s="60" t="s">
        <v>2078</v>
      </c>
      <c r="B45" s="74" t="s">
        <v>2091</v>
      </c>
      <c r="C45" s="168" t="s">
        <v>529</v>
      </c>
      <c r="D45" s="62">
        <v>14</v>
      </c>
      <c r="E45" s="88">
        <v>5.04</v>
      </c>
      <c r="F45" s="62">
        <v>26</v>
      </c>
      <c r="G45" s="62">
        <v>18</v>
      </c>
      <c r="H45" s="62" t="s">
        <v>221</v>
      </c>
      <c r="I45" s="774">
        <f t="shared" si="1"/>
        <v>43.886239999999994</v>
      </c>
      <c r="J45" s="56">
        <v>0.05</v>
      </c>
      <c r="K45" s="56">
        <v>0.02</v>
      </c>
      <c r="L45" s="56">
        <v>0.03</v>
      </c>
      <c r="M45" s="56">
        <v>0.04</v>
      </c>
      <c r="N45" s="56">
        <v>0.01</v>
      </c>
      <c r="O45" s="56">
        <v>0.1</v>
      </c>
      <c r="P45" s="56">
        <v>0</v>
      </c>
      <c r="Q45" s="56">
        <f t="shared" si="2"/>
        <v>0.25</v>
      </c>
      <c r="R45" s="749">
        <f t="shared" si="0"/>
        <v>32.914679999999997</v>
      </c>
      <c r="S45" s="749">
        <v>27.428899999999999</v>
      </c>
      <c r="T45" s="69" t="s">
        <v>198</v>
      </c>
      <c r="U45" s="58" t="s">
        <v>1720</v>
      </c>
    </row>
    <row r="46" spans="1:21" ht="47.25" customHeight="1" x14ac:dyDescent="0.3">
      <c r="A46" s="60" t="s">
        <v>2077</v>
      </c>
      <c r="B46" s="74" t="s">
        <v>2090</v>
      </c>
      <c r="C46" s="168" t="s">
        <v>529</v>
      </c>
      <c r="D46" s="62">
        <v>14</v>
      </c>
      <c r="E46" s="88">
        <v>5.04</v>
      </c>
      <c r="F46" s="62">
        <v>26</v>
      </c>
      <c r="G46" s="62">
        <v>18</v>
      </c>
      <c r="H46" s="62" t="s">
        <v>221</v>
      </c>
      <c r="I46" s="774">
        <f t="shared" si="1"/>
        <v>43.886239999999994</v>
      </c>
      <c r="J46" s="56">
        <v>0.05</v>
      </c>
      <c r="K46" s="56">
        <v>0.02</v>
      </c>
      <c r="L46" s="56">
        <v>0.03</v>
      </c>
      <c r="M46" s="56">
        <v>0.04</v>
      </c>
      <c r="N46" s="56">
        <v>0.01</v>
      </c>
      <c r="O46" s="56">
        <v>0.1</v>
      </c>
      <c r="P46" s="56">
        <v>0</v>
      </c>
      <c r="Q46" s="56">
        <f t="shared" si="2"/>
        <v>0.25</v>
      </c>
      <c r="R46" s="749">
        <f t="shared" si="0"/>
        <v>32.914679999999997</v>
      </c>
      <c r="S46" s="749">
        <v>27.428899999999999</v>
      </c>
      <c r="T46" s="69" t="s">
        <v>198</v>
      </c>
      <c r="U46" s="58" t="s">
        <v>1720</v>
      </c>
    </row>
    <row r="47" spans="1:21" ht="47.25" customHeight="1" x14ac:dyDescent="0.3">
      <c r="A47" s="60" t="s">
        <v>2094</v>
      </c>
      <c r="B47" s="74" t="s">
        <v>2525</v>
      </c>
      <c r="C47" s="168" t="s">
        <v>529</v>
      </c>
      <c r="D47" s="62">
        <v>12</v>
      </c>
      <c r="E47" s="88">
        <v>5.04</v>
      </c>
      <c r="F47" s="62">
        <v>26</v>
      </c>
      <c r="G47" s="62">
        <v>16</v>
      </c>
      <c r="H47" s="62" t="s">
        <v>221</v>
      </c>
      <c r="I47" s="774">
        <f t="shared" si="1"/>
        <v>43.886239999999994</v>
      </c>
      <c r="J47" s="56">
        <v>0.05</v>
      </c>
      <c r="K47" s="56">
        <v>0.02</v>
      </c>
      <c r="L47" s="56">
        <v>0.03</v>
      </c>
      <c r="M47" s="56">
        <v>0.04</v>
      </c>
      <c r="N47" s="56">
        <v>0.01</v>
      </c>
      <c r="O47" s="56">
        <v>0.1</v>
      </c>
      <c r="P47" s="56">
        <v>0</v>
      </c>
      <c r="Q47" s="56">
        <f t="shared" si="2"/>
        <v>0.25</v>
      </c>
      <c r="R47" s="749">
        <f t="shared" si="0"/>
        <v>32.914679999999997</v>
      </c>
      <c r="S47" s="749">
        <v>27.428899999999999</v>
      </c>
      <c r="T47" s="69" t="s">
        <v>198</v>
      </c>
      <c r="U47" s="58" t="s">
        <v>1720</v>
      </c>
    </row>
    <row r="48" spans="1:21" ht="47.25" customHeight="1" x14ac:dyDescent="0.3">
      <c r="A48" s="60" t="s">
        <v>551</v>
      </c>
      <c r="B48" s="74" t="s">
        <v>552</v>
      </c>
      <c r="C48" s="168" t="s">
        <v>532</v>
      </c>
      <c r="D48" s="62">
        <v>14</v>
      </c>
      <c r="E48" s="88">
        <v>2.52</v>
      </c>
      <c r="F48" s="62">
        <v>12</v>
      </c>
      <c r="G48" s="62">
        <v>36</v>
      </c>
      <c r="H48" s="62" t="s">
        <v>221</v>
      </c>
      <c r="I48" s="774">
        <f t="shared" si="1"/>
        <v>88.695359999999994</v>
      </c>
      <c r="J48" s="56">
        <v>0.05</v>
      </c>
      <c r="K48" s="56">
        <v>0.02</v>
      </c>
      <c r="L48" s="56">
        <v>0.03</v>
      </c>
      <c r="M48" s="56">
        <v>0.04</v>
      </c>
      <c r="N48" s="56">
        <v>0.01</v>
      </c>
      <c r="O48" s="56">
        <v>0.1</v>
      </c>
      <c r="P48" s="56">
        <v>0</v>
      </c>
      <c r="Q48" s="56">
        <f t="shared" si="2"/>
        <v>0.25</v>
      </c>
      <c r="R48" s="749">
        <f t="shared" si="0"/>
        <v>66.521519999999995</v>
      </c>
      <c r="S48" s="749">
        <v>55.434600000000003</v>
      </c>
      <c r="T48" s="69" t="s">
        <v>198</v>
      </c>
      <c r="U48" s="58" t="s">
        <v>1720</v>
      </c>
    </row>
    <row r="49" spans="1:21" ht="47.25" customHeight="1" x14ac:dyDescent="0.3">
      <c r="A49" s="60" t="s">
        <v>2080</v>
      </c>
      <c r="B49" s="74" t="s">
        <v>2092</v>
      </c>
      <c r="C49" s="168" t="s">
        <v>532</v>
      </c>
      <c r="D49" s="62">
        <v>14</v>
      </c>
      <c r="E49" s="88">
        <v>2.52</v>
      </c>
      <c r="F49" s="62">
        <v>16</v>
      </c>
      <c r="G49" s="62">
        <v>36</v>
      </c>
      <c r="H49" s="62" t="s">
        <v>221</v>
      </c>
      <c r="I49" s="774">
        <f t="shared" si="1"/>
        <v>93.12848000000001</v>
      </c>
      <c r="J49" s="56">
        <v>0.05</v>
      </c>
      <c r="K49" s="56">
        <v>0.02</v>
      </c>
      <c r="L49" s="56">
        <v>0.03</v>
      </c>
      <c r="M49" s="56">
        <v>0.04</v>
      </c>
      <c r="N49" s="56">
        <v>0.01</v>
      </c>
      <c r="O49" s="56">
        <v>0.1</v>
      </c>
      <c r="P49" s="56">
        <v>0</v>
      </c>
      <c r="Q49" s="56">
        <f t="shared" si="2"/>
        <v>0.25</v>
      </c>
      <c r="R49" s="749">
        <f t="shared" si="0"/>
        <v>69.846360000000004</v>
      </c>
      <c r="S49" s="749">
        <v>58.205300000000001</v>
      </c>
      <c r="T49" s="69" t="s">
        <v>198</v>
      </c>
      <c r="U49" s="58" t="s">
        <v>1720</v>
      </c>
    </row>
    <row r="50" spans="1:21" ht="15.6" customHeight="1" x14ac:dyDescent="0.3">
      <c r="A50" s="685"/>
      <c r="B50" s="685"/>
      <c r="C50" s="685"/>
      <c r="D50" s="685"/>
      <c r="E50" s="685"/>
      <c r="F50" s="685"/>
      <c r="G50" s="685"/>
      <c r="H50" s="685"/>
      <c r="I50" s="893"/>
      <c r="J50" s="351"/>
      <c r="K50" s="222"/>
      <c r="L50" s="222"/>
      <c r="R50" s="877"/>
      <c r="S50" s="877"/>
      <c r="T50" s="294"/>
    </row>
    <row r="51" spans="1:21" ht="15.75" customHeight="1" x14ac:dyDescent="0.3">
      <c r="A51" s="352"/>
      <c r="B51" s="352"/>
      <c r="C51" s="352"/>
      <c r="D51" s="352"/>
      <c r="E51" s="352"/>
      <c r="F51" s="352"/>
      <c r="G51" s="352"/>
      <c r="H51" s="352"/>
      <c r="I51" s="894"/>
      <c r="J51" s="353"/>
      <c r="K51" s="222"/>
      <c r="L51" s="222"/>
      <c r="R51" s="877"/>
      <c r="S51" s="877"/>
      <c r="T51" s="294"/>
    </row>
    <row r="52" spans="1:21" ht="109.2" x14ac:dyDescent="0.3">
      <c r="A52" s="351" t="s">
        <v>553</v>
      </c>
      <c r="B52" s="351"/>
      <c r="C52" s="351"/>
      <c r="D52" s="351"/>
      <c r="E52" s="351"/>
      <c r="F52" s="351"/>
      <c r="G52" s="351"/>
      <c r="H52" s="351"/>
      <c r="I52" s="878"/>
      <c r="J52" s="351"/>
      <c r="K52" s="351"/>
      <c r="L52" s="351"/>
      <c r="M52" s="351"/>
      <c r="N52" s="351"/>
      <c r="O52" s="351"/>
      <c r="P52" s="351"/>
      <c r="Q52" s="351"/>
      <c r="R52" s="878"/>
      <c r="S52" s="878"/>
      <c r="T52" s="351"/>
      <c r="U52" s="351"/>
    </row>
    <row r="53" spans="1:21" ht="15.6" x14ac:dyDescent="0.3">
      <c r="A53" s="354"/>
      <c r="B53" s="353"/>
      <c r="C53" s="353"/>
      <c r="D53" s="353"/>
      <c r="E53" s="353"/>
      <c r="F53" s="353"/>
      <c r="G53" s="353"/>
      <c r="H53" s="353"/>
      <c r="I53" s="879"/>
      <c r="J53" s="353"/>
      <c r="K53" s="353"/>
      <c r="L53" s="353"/>
      <c r="M53" s="353"/>
      <c r="N53" s="353"/>
      <c r="O53" s="353"/>
      <c r="P53" s="353"/>
      <c r="Q53" s="353"/>
      <c r="R53" s="879"/>
      <c r="S53" s="879"/>
      <c r="T53" s="353"/>
      <c r="U53" s="353"/>
    </row>
    <row r="54" spans="1:21" ht="15.6" x14ac:dyDescent="0.3">
      <c r="A54" s="342" t="s">
        <v>1986</v>
      </c>
      <c r="B54" s="345"/>
      <c r="C54" s="345"/>
      <c r="D54" s="345"/>
      <c r="E54" s="345"/>
      <c r="F54" s="345"/>
      <c r="G54" s="345"/>
      <c r="H54" s="345"/>
      <c r="I54" s="875"/>
      <c r="J54" s="345"/>
      <c r="K54" s="345"/>
      <c r="L54" s="345"/>
      <c r="M54" s="345"/>
      <c r="N54" s="345"/>
      <c r="O54" s="345"/>
      <c r="P54" s="345"/>
      <c r="Q54" s="345"/>
      <c r="R54" s="875"/>
      <c r="S54" s="875"/>
      <c r="T54" s="345"/>
      <c r="U54" s="345"/>
    </row>
    <row r="55" spans="1:21" ht="15.6" x14ac:dyDescent="0.3">
      <c r="A55" s="344" t="s">
        <v>1987</v>
      </c>
      <c r="B55" s="345"/>
      <c r="C55" s="345"/>
      <c r="D55" s="345"/>
      <c r="E55" s="345"/>
      <c r="F55" s="345"/>
      <c r="G55" s="345"/>
      <c r="H55" s="345"/>
      <c r="I55" s="875"/>
      <c r="J55" s="345"/>
      <c r="K55" s="345"/>
      <c r="L55" s="345"/>
      <c r="M55" s="345"/>
      <c r="N55" s="345"/>
      <c r="O55" s="345"/>
      <c r="P55" s="345"/>
      <c r="Q55" s="345"/>
      <c r="R55" s="875"/>
      <c r="S55" s="875"/>
      <c r="T55" s="345"/>
      <c r="U55" s="345"/>
    </row>
    <row r="56" spans="1:21" ht="46.8" x14ac:dyDescent="0.3">
      <c r="A56" s="60" t="s">
        <v>554</v>
      </c>
      <c r="B56" s="87" t="s">
        <v>555</v>
      </c>
      <c r="C56" s="168" t="s">
        <v>556</v>
      </c>
      <c r="D56" s="62">
        <v>12</v>
      </c>
      <c r="E56" s="88">
        <v>4.32</v>
      </c>
      <c r="F56" s="62">
        <v>26</v>
      </c>
      <c r="G56" s="62">
        <v>15</v>
      </c>
      <c r="H56" s="62" t="s">
        <v>221</v>
      </c>
      <c r="I56" s="749">
        <f>R56/(1-Q56)</f>
        <v>40.392480000000006</v>
      </c>
      <c r="J56" s="65">
        <v>0.05</v>
      </c>
      <c r="K56" s="65">
        <v>0.02</v>
      </c>
      <c r="L56" s="65">
        <v>0.03</v>
      </c>
      <c r="M56" s="65">
        <v>0.04</v>
      </c>
      <c r="N56" s="65">
        <v>0.01</v>
      </c>
      <c r="O56" s="65">
        <v>0.1</v>
      </c>
      <c r="P56" s="65">
        <v>0</v>
      </c>
      <c r="Q56" s="65">
        <f>SUM(J56:P56)</f>
        <v>0.25</v>
      </c>
      <c r="R56" s="749">
        <f t="shared" ref="R56:R58" si="3">S56*1.2</f>
        <v>30.294360000000005</v>
      </c>
      <c r="S56" s="749">
        <v>25.245300000000004</v>
      </c>
      <c r="T56" s="88" t="s">
        <v>198</v>
      </c>
      <c r="U56" s="67" t="s">
        <v>1720</v>
      </c>
    </row>
    <row r="57" spans="1:21" ht="46.8" x14ac:dyDescent="0.3">
      <c r="A57" s="60" t="s">
        <v>557</v>
      </c>
      <c r="B57" s="87" t="s">
        <v>558</v>
      </c>
      <c r="C57" s="168" t="s">
        <v>559</v>
      </c>
      <c r="D57" s="62">
        <v>8</v>
      </c>
      <c r="E57" s="88">
        <v>5.76</v>
      </c>
      <c r="F57" s="62">
        <v>28</v>
      </c>
      <c r="G57" s="62">
        <v>15</v>
      </c>
      <c r="H57" s="62" t="s">
        <v>221</v>
      </c>
      <c r="I57" s="749">
        <f>R57/(1-Q57)</f>
        <v>32.795200000000001</v>
      </c>
      <c r="J57" s="65">
        <v>0.05</v>
      </c>
      <c r="K57" s="65">
        <v>0.02</v>
      </c>
      <c r="L57" s="65">
        <v>0.03</v>
      </c>
      <c r="M57" s="65">
        <v>0.04</v>
      </c>
      <c r="N57" s="65">
        <v>0.01</v>
      </c>
      <c r="O57" s="65">
        <v>0.1</v>
      </c>
      <c r="P57" s="65">
        <v>0</v>
      </c>
      <c r="Q57" s="65">
        <f>SUM(J57:P57)</f>
        <v>0.25</v>
      </c>
      <c r="R57" s="749">
        <f t="shared" si="3"/>
        <v>24.596399999999999</v>
      </c>
      <c r="S57" s="749">
        <v>20.497</v>
      </c>
      <c r="T57" s="88" t="s">
        <v>198</v>
      </c>
      <c r="U57" s="67" t="s">
        <v>1720</v>
      </c>
    </row>
    <row r="58" spans="1:21" ht="46.8" x14ac:dyDescent="0.3">
      <c r="A58" s="60" t="s">
        <v>560</v>
      </c>
      <c r="B58" s="87" t="s">
        <v>561</v>
      </c>
      <c r="C58" s="168" t="s">
        <v>562</v>
      </c>
      <c r="D58" s="62">
        <v>8</v>
      </c>
      <c r="E58" s="88">
        <v>5.76</v>
      </c>
      <c r="F58" s="62">
        <v>28</v>
      </c>
      <c r="G58" s="62">
        <v>15</v>
      </c>
      <c r="H58" s="62" t="s">
        <v>221</v>
      </c>
      <c r="I58" s="749">
        <f>R58/(1-Q58)</f>
        <v>33.783999999999999</v>
      </c>
      <c r="J58" s="65">
        <v>0.05</v>
      </c>
      <c r="K58" s="65">
        <v>0.02</v>
      </c>
      <c r="L58" s="65">
        <v>0.03</v>
      </c>
      <c r="M58" s="65">
        <v>0.04</v>
      </c>
      <c r="N58" s="65">
        <v>0.01</v>
      </c>
      <c r="O58" s="65">
        <v>0.1</v>
      </c>
      <c r="P58" s="65">
        <v>0</v>
      </c>
      <c r="Q58" s="65">
        <f>SUM(J58:P58)</f>
        <v>0.25</v>
      </c>
      <c r="R58" s="749">
        <f t="shared" si="3"/>
        <v>25.338000000000001</v>
      </c>
      <c r="S58" s="749">
        <v>21.115000000000002</v>
      </c>
      <c r="T58" s="88" t="s">
        <v>198</v>
      </c>
      <c r="U58" s="67" t="s">
        <v>1720</v>
      </c>
    </row>
    <row r="59" spans="1:21" ht="15.6" x14ac:dyDescent="0.3">
      <c r="A59" s="355"/>
      <c r="B59" s="349"/>
      <c r="C59" s="356"/>
      <c r="D59" s="350"/>
      <c r="E59" s="350"/>
      <c r="F59" s="350"/>
      <c r="G59" s="350"/>
      <c r="H59" s="350"/>
      <c r="I59" s="892"/>
      <c r="J59" s="350"/>
      <c r="K59" s="232"/>
      <c r="L59" s="232"/>
      <c r="M59" s="147"/>
      <c r="N59" s="147"/>
      <c r="O59" s="147"/>
      <c r="P59" s="147"/>
      <c r="Q59" s="147"/>
      <c r="R59" s="751"/>
      <c r="S59" s="751"/>
      <c r="T59" s="147"/>
      <c r="U59" s="147"/>
    </row>
    <row r="60" spans="1:21" ht="46.8" x14ac:dyDescent="0.3">
      <c r="A60" s="60" t="s">
        <v>563</v>
      </c>
      <c r="B60" s="87" t="s">
        <v>564</v>
      </c>
      <c r="C60" s="168" t="s">
        <v>556</v>
      </c>
      <c r="D60" s="62">
        <v>12</v>
      </c>
      <c r="E60" s="88">
        <v>4.32</v>
      </c>
      <c r="F60" s="62">
        <v>24</v>
      </c>
      <c r="G60" s="62">
        <v>15</v>
      </c>
      <c r="H60" s="62" t="s">
        <v>221</v>
      </c>
      <c r="I60" s="749">
        <f t="shared" ref="I60:I63" si="4">R60/(1-Q60)</f>
        <v>46.473599999999998</v>
      </c>
      <c r="J60" s="65">
        <v>0.05</v>
      </c>
      <c r="K60" s="65">
        <v>0.02</v>
      </c>
      <c r="L60" s="65">
        <v>0.03</v>
      </c>
      <c r="M60" s="65">
        <v>0.04</v>
      </c>
      <c r="N60" s="65">
        <v>0.01</v>
      </c>
      <c r="O60" s="65">
        <v>0.1</v>
      </c>
      <c r="P60" s="65">
        <v>0</v>
      </c>
      <c r="Q60" s="65">
        <f t="shared" ref="Q60:Q63" si="5">SUM(J60:P60)</f>
        <v>0.25</v>
      </c>
      <c r="R60" s="749">
        <f t="shared" ref="R60:R63" si="6">S60*1.2</f>
        <v>34.855199999999996</v>
      </c>
      <c r="S60" s="749">
        <v>29.045999999999999</v>
      </c>
      <c r="T60" s="88" t="s">
        <v>198</v>
      </c>
      <c r="U60" s="67" t="s">
        <v>1720</v>
      </c>
    </row>
    <row r="61" spans="1:21" ht="46.8" x14ac:dyDescent="0.3">
      <c r="A61" s="60" t="s">
        <v>565</v>
      </c>
      <c r="B61" s="87" t="s">
        <v>566</v>
      </c>
      <c r="C61" s="168" t="s">
        <v>556</v>
      </c>
      <c r="D61" s="62">
        <v>12</v>
      </c>
      <c r="E61" s="88">
        <v>4.32</v>
      </c>
      <c r="F61" s="62">
        <v>24</v>
      </c>
      <c r="G61" s="62">
        <v>15</v>
      </c>
      <c r="H61" s="62" t="s">
        <v>221</v>
      </c>
      <c r="I61" s="749">
        <f t="shared" si="4"/>
        <v>53.840159999999997</v>
      </c>
      <c r="J61" s="65">
        <v>0.05</v>
      </c>
      <c r="K61" s="65">
        <v>0.02</v>
      </c>
      <c r="L61" s="65">
        <v>0.03</v>
      </c>
      <c r="M61" s="65">
        <v>0.04</v>
      </c>
      <c r="N61" s="65">
        <v>0.01</v>
      </c>
      <c r="O61" s="65">
        <v>0.1</v>
      </c>
      <c r="P61" s="65">
        <v>0</v>
      </c>
      <c r="Q61" s="65">
        <f t="shared" si="5"/>
        <v>0.25</v>
      </c>
      <c r="R61" s="749">
        <f t="shared" si="6"/>
        <v>40.380119999999998</v>
      </c>
      <c r="S61" s="749">
        <v>33.650100000000002</v>
      </c>
      <c r="T61" s="88" t="s">
        <v>198</v>
      </c>
      <c r="U61" s="67" t="s">
        <v>1720</v>
      </c>
    </row>
    <row r="62" spans="1:21" ht="46.8" x14ac:dyDescent="0.3">
      <c r="A62" s="60" t="s">
        <v>567</v>
      </c>
      <c r="B62" s="87" t="s">
        <v>568</v>
      </c>
      <c r="C62" s="168" t="s">
        <v>559</v>
      </c>
      <c r="D62" s="62">
        <v>8</v>
      </c>
      <c r="E62" s="88">
        <v>5.76</v>
      </c>
      <c r="F62" s="62">
        <v>24</v>
      </c>
      <c r="G62" s="62">
        <v>15</v>
      </c>
      <c r="H62" s="62" t="s">
        <v>221</v>
      </c>
      <c r="I62" s="749">
        <f t="shared" si="4"/>
        <v>32.432639999999999</v>
      </c>
      <c r="J62" s="65">
        <v>0.05</v>
      </c>
      <c r="K62" s="65">
        <v>0.02</v>
      </c>
      <c r="L62" s="65">
        <v>0.03</v>
      </c>
      <c r="M62" s="65">
        <v>0.04</v>
      </c>
      <c r="N62" s="65">
        <v>0.01</v>
      </c>
      <c r="O62" s="65">
        <v>0.1</v>
      </c>
      <c r="P62" s="65">
        <v>0</v>
      </c>
      <c r="Q62" s="65">
        <f t="shared" si="5"/>
        <v>0.25</v>
      </c>
      <c r="R62" s="749">
        <f t="shared" si="6"/>
        <v>24.324479999999998</v>
      </c>
      <c r="S62" s="749">
        <v>20.270399999999999</v>
      </c>
      <c r="T62" s="88" t="s">
        <v>198</v>
      </c>
      <c r="U62" s="67" t="s">
        <v>1720</v>
      </c>
    </row>
    <row r="63" spans="1:21" ht="46.8" x14ac:dyDescent="0.3">
      <c r="A63" s="60" t="s">
        <v>569</v>
      </c>
      <c r="B63" s="87" t="s">
        <v>570</v>
      </c>
      <c r="C63" s="168" t="s">
        <v>559</v>
      </c>
      <c r="D63" s="62">
        <v>8</v>
      </c>
      <c r="E63" s="88">
        <v>5.76</v>
      </c>
      <c r="F63" s="62">
        <v>24</v>
      </c>
      <c r="G63" s="62">
        <v>15</v>
      </c>
      <c r="H63" s="62" t="s">
        <v>221</v>
      </c>
      <c r="I63" s="749">
        <f t="shared" si="4"/>
        <v>38.118239999999993</v>
      </c>
      <c r="J63" s="65">
        <v>0.05</v>
      </c>
      <c r="K63" s="65">
        <v>0.02</v>
      </c>
      <c r="L63" s="65">
        <v>0.03</v>
      </c>
      <c r="M63" s="65">
        <v>0.04</v>
      </c>
      <c r="N63" s="65">
        <v>0.01</v>
      </c>
      <c r="O63" s="65">
        <v>0.1</v>
      </c>
      <c r="P63" s="65">
        <v>0</v>
      </c>
      <c r="Q63" s="65">
        <f t="shared" si="5"/>
        <v>0.25</v>
      </c>
      <c r="R63" s="749">
        <f t="shared" si="6"/>
        <v>28.588679999999997</v>
      </c>
      <c r="S63" s="749">
        <v>23.823899999999998</v>
      </c>
      <c r="T63" s="88" t="s">
        <v>198</v>
      </c>
      <c r="U63" s="67" t="s">
        <v>1720</v>
      </c>
    </row>
    <row r="64" spans="1:21" ht="15.6" x14ac:dyDescent="0.3">
      <c r="A64" s="355"/>
      <c r="B64" s="349"/>
      <c r="C64" s="356"/>
      <c r="D64" s="350"/>
      <c r="E64" s="350"/>
      <c r="F64" s="350"/>
      <c r="G64" s="350"/>
      <c r="H64" s="350"/>
      <c r="I64" s="892"/>
      <c r="J64" s="350"/>
      <c r="K64" s="232"/>
      <c r="L64" s="232"/>
      <c r="M64" s="147"/>
      <c r="N64" s="147"/>
      <c r="O64" s="147"/>
      <c r="P64" s="147"/>
      <c r="Q64" s="147"/>
      <c r="R64" s="751"/>
      <c r="S64" s="751"/>
      <c r="T64" s="147"/>
      <c r="U64" s="147"/>
    </row>
    <row r="65" spans="1:21" ht="46.8" x14ac:dyDescent="0.3">
      <c r="A65" s="60" t="s">
        <v>571</v>
      </c>
      <c r="B65" s="87" t="s">
        <v>572</v>
      </c>
      <c r="C65" s="168" t="s">
        <v>556</v>
      </c>
      <c r="D65" s="62">
        <v>12</v>
      </c>
      <c r="E65" s="88">
        <v>4.32</v>
      </c>
      <c r="F65" s="62">
        <v>22</v>
      </c>
      <c r="G65" s="62">
        <v>15</v>
      </c>
      <c r="H65" s="62" t="s">
        <v>221</v>
      </c>
      <c r="I65" s="749">
        <f t="shared" ref="I65:I70" si="7">R65/(1-Q65)</f>
        <v>55.521119999999996</v>
      </c>
      <c r="J65" s="65">
        <v>0.05</v>
      </c>
      <c r="K65" s="65">
        <v>0.02</v>
      </c>
      <c r="L65" s="65">
        <v>0.03</v>
      </c>
      <c r="M65" s="65">
        <v>0.04</v>
      </c>
      <c r="N65" s="65">
        <v>0.01</v>
      </c>
      <c r="O65" s="65">
        <v>0.1</v>
      </c>
      <c r="P65" s="65">
        <v>0</v>
      </c>
      <c r="Q65" s="65">
        <f t="shared" ref="Q65:Q70" si="8">SUM(J65:P65)</f>
        <v>0.25</v>
      </c>
      <c r="R65" s="749">
        <f t="shared" ref="R65:R70" si="9">S65*1.2</f>
        <v>41.640839999999997</v>
      </c>
      <c r="S65" s="749">
        <v>34.700699999999998</v>
      </c>
      <c r="T65" s="88" t="s">
        <v>198</v>
      </c>
      <c r="U65" s="67" t="s">
        <v>1720</v>
      </c>
    </row>
    <row r="66" spans="1:21" ht="46.8" x14ac:dyDescent="0.3">
      <c r="A66" s="60" t="s">
        <v>573</v>
      </c>
      <c r="B66" s="87" t="s">
        <v>574</v>
      </c>
      <c r="C66" s="168" t="s">
        <v>556</v>
      </c>
      <c r="D66" s="62">
        <v>12</v>
      </c>
      <c r="E66" s="88">
        <v>4.32</v>
      </c>
      <c r="F66" s="62">
        <v>22</v>
      </c>
      <c r="G66" s="62">
        <v>15</v>
      </c>
      <c r="H66" s="62" t="s">
        <v>221</v>
      </c>
      <c r="I66" s="749">
        <f t="shared" si="7"/>
        <v>53.840159999999997</v>
      </c>
      <c r="J66" s="65">
        <v>0.05</v>
      </c>
      <c r="K66" s="65">
        <v>0.02</v>
      </c>
      <c r="L66" s="65">
        <v>0.03</v>
      </c>
      <c r="M66" s="65">
        <v>0.04</v>
      </c>
      <c r="N66" s="65">
        <v>0.01</v>
      </c>
      <c r="O66" s="65">
        <v>0.1</v>
      </c>
      <c r="P66" s="65">
        <v>0</v>
      </c>
      <c r="Q66" s="65">
        <f t="shared" si="8"/>
        <v>0.25</v>
      </c>
      <c r="R66" s="749">
        <f t="shared" si="9"/>
        <v>40.380119999999998</v>
      </c>
      <c r="S66" s="749">
        <v>33.650100000000002</v>
      </c>
      <c r="T66" s="88" t="s">
        <v>198</v>
      </c>
      <c r="U66" s="67" t="s">
        <v>1720</v>
      </c>
    </row>
    <row r="67" spans="1:21" ht="46.8" x14ac:dyDescent="0.3">
      <c r="A67" s="60" t="s">
        <v>575</v>
      </c>
      <c r="B67" s="87" t="s">
        <v>576</v>
      </c>
      <c r="C67" s="168" t="s">
        <v>559</v>
      </c>
      <c r="D67" s="62">
        <v>8</v>
      </c>
      <c r="E67" s="88">
        <v>5.76</v>
      </c>
      <c r="F67" s="62">
        <v>23</v>
      </c>
      <c r="G67" s="62">
        <v>15</v>
      </c>
      <c r="H67" s="62" t="s">
        <v>221</v>
      </c>
      <c r="I67" s="749">
        <f t="shared" si="7"/>
        <v>38.217120000000001</v>
      </c>
      <c r="J67" s="65">
        <v>0.05</v>
      </c>
      <c r="K67" s="65">
        <v>0.02</v>
      </c>
      <c r="L67" s="65">
        <v>0.03</v>
      </c>
      <c r="M67" s="65">
        <v>0.04</v>
      </c>
      <c r="N67" s="65">
        <v>0.01</v>
      </c>
      <c r="O67" s="65">
        <v>0.1</v>
      </c>
      <c r="P67" s="65">
        <v>0</v>
      </c>
      <c r="Q67" s="65">
        <f t="shared" si="8"/>
        <v>0.25</v>
      </c>
      <c r="R67" s="749">
        <f t="shared" si="9"/>
        <v>28.662840000000003</v>
      </c>
      <c r="S67" s="749">
        <v>23.885700000000003</v>
      </c>
      <c r="T67" s="88" t="s">
        <v>198</v>
      </c>
      <c r="U67" s="67" t="s">
        <v>1720</v>
      </c>
    </row>
    <row r="68" spans="1:21" ht="46.8" x14ac:dyDescent="0.3">
      <c r="A68" s="60" t="s">
        <v>577</v>
      </c>
      <c r="B68" s="87" t="s">
        <v>578</v>
      </c>
      <c r="C68" s="168" t="s">
        <v>559</v>
      </c>
      <c r="D68" s="62">
        <v>8</v>
      </c>
      <c r="E68" s="88">
        <v>5.76</v>
      </c>
      <c r="F68" s="62">
        <v>23</v>
      </c>
      <c r="G68" s="62">
        <v>12</v>
      </c>
      <c r="H68" s="62" t="s">
        <v>221</v>
      </c>
      <c r="I68" s="749">
        <f t="shared" si="7"/>
        <v>45.60016000000001</v>
      </c>
      <c r="J68" s="65">
        <v>0.05</v>
      </c>
      <c r="K68" s="65">
        <v>0.02</v>
      </c>
      <c r="L68" s="65">
        <v>0.03</v>
      </c>
      <c r="M68" s="65">
        <v>0.04</v>
      </c>
      <c r="N68" s="65">
        <v>0.01</v>
      </c>
      <c r="O68" s="65">
        <v>0.1</v>
      </c>
      <c r="P68" s="65">
        <v>0</v>
      </c>
      <c r="Q68" s="65">
        <f t="shared" si="8"/>
        <v>0.25</v>
      </c>
      <c r="R68" s="749">
        <f t="shared" si="9"/>
        <v>34.200120000000005</v>
      </c>
      <c r="S68" s="749">
        <v>28.500100000000003</v>
      </c>
      <c r="T68" s="88" t="s">
        <v>198</v>
      </c>
      <c r="U68" s="67" t="s">
        <v>1720</v>
      </c>
    </row>
    <row r="69" spans="1:21" ht="46.8" x14ac:dyDescent="0.3">
      <c r="A69" s="60" t="s">
        <v>579</v>
      </c>
      <c r="B69" s="87" t="s">
        <v>580</v>
      </c>
      <c r="C69" s="168" t="s">
        <v>562</v>
      </c>
      <c r="D69" s="62">
        <v>8</v>
      </c>
      <c r="E69" s="88">
        <v>5.76</v>
      </c>
      <c r="F69" s="62">
        <v>24</v>
      </c>
      <c r="G69" s="62">
        <v>15</v>
      </c>
      <c r="H69" s="62" t="s">
        <v>221</v>
      </c>
      <c r="I69" s="749">
        <f t="shared" si="7"/>
        <v>41.727359999999997</v>
      </c>
      <c r="J69" s="65">
        <v>0.05</v>
      </c>
      <c r="K69" s="65">
        <v>0.02</v>
      </c>
      <c r="L69" s="65">
        <v>0.03</v>
      </c>
      <c r="M69" s="65">
        <v>0.04</v>
      </c>
      <c r="N69" s="65">
        <v>0.01</v>
      </c>
      <c r="O69" s="65">
        <v>0.1</v>
      </c>
      <c r="P69" s="65">
        <v>0</v>
      </c>
      <c r="Q69" s="65">
        <f t="shared" si="8"/>
        <v>0.25</v>
      </c>
      <c r="R69" s="749">
        <f t="shared" si="9"/>
        <v>31.295519999999996</v>
      </c>
      <c r="S69" s="749">
        <v>26.079599999999999</v>
      </c>
      <c r="T69" s="88" t="s">
        <v>198</v>
      </c>
      <c r="U69" s="67" t="s">
        <v>1720</v>
      </c>
    </row>
    <row r="70" spans="1:21" ht="46.8" x14ac:dyDescent="0.3">
      <c r="A70" s="60" t="s">
        <v>581</v>
      </c>
      <c r="B70" s="87" t="s">
        <v>582</v>
      </c>
      <c r="C70" s="168" t="s">
        <v>562</v>
      </c>
      <c r="D70" s="62">
        <v>8</v>
      </c>
      <c r="E70" s="88">
        <v>5.76</v>
      </c>
      <c r="F70" s="62">
        <v>24</v>
      </c>
      <c r="G70" s="62">
        <v>12</v>
      </c>
      <c r="H70" s="62" t="s">
        <v>221</v>
      </c>
      <c r="I70" s="749">
        <f t="shared" si="7"/>
        <v>49.077439999999996</v>
      </c>
      <c r="J70" s="65">
        <v>0.05</v>
      </c>
      <c r="K70" s="65">
        <v>0.02</v>
      </c>
      <c r="L70" s="65">
        <v>0.03</v>
      </c>
      <c r="M70" s="65">
        <v>0.04</v>
      </c>
      <c r="N70" s="65">
        <v>0.01</v>
      </c>
      <c r="O70" s="65">
        <v>0.1</v>
      </c>
      <c r="P70" s="65">
        <v>0</v>
      </c>
      <c r="Q70" s="65">
        <f t="shared" si="8"/>
        <v>0.25</v>
      </c>
      <c r="R70" s="749">
        <f t="shared" si="9"/>
        <v>36.808079999999997</v>
      </c>
      <c r="S70" s="749">
        <v>30.673400000000001</v>
      </c>
      <c r="T70" s="88" t="s">
        <v>198</v>
      </c>
      <c r="U70" s="67" t="s">
        <v>1720</v>
      </c>
    </row>
    <row r="71" spans="1:21" ht="15.6" x14ac:dyDescent="0.3">
      <c r="A71" s="355"/>
      <c r="B71" s="349"/>
      <c r="C71" s="356"/>
      <c r="D71" s="350"/>
      <c r="E71" s="350"/>
      <c r="F71" s="350"/>
      <c r="G71" s="350"/>
      <c r="H71" s="350"/>
      <c r="I71" s="892"/>
      <c r="J71" s="232"/>
      <c r="K71" s="232"/>
      <c r="L71" s="147"/>
      <c r="M71" s="147"/>
      <c r="N71" s="147"/>
      <c r="O71" s="147"/>
      <c r="P71" s="147"/>
      <c r="Q71" s="147"/>
      <c r="R71" s="751"/>
      <c r="S71" s="751"/>
      <c r="T71" s="147"/>
      <c r="U71" s="147"/>
    </row>
    <row r="72" spans="1:21" ht="46.8" x14ac:dyDescent="0.3">
      <c r="A72" s="60" t="s">
        <v>583</v>
      </c>
      <c r="B72" s="87" t="s">
        <v>584</v>
      </c>
      <c r="C72" s="168" t="s">
        <v>556</v>
      </c>
      <c r="D72" s="62">
        <v>12</v>
      </c>
      <c r="E72" s="88">
        <v>4.32</v>
      </c>
      <c r="F72" s="62">
        <v>26</v>
      </c>
      <c r="G72" s="62">
        <v>18</v>
      </c>
      <c r="H72" s="62" t="s">
        <v>221</v>
      </c>
      <c r="I72" s="749">
        <f>R72/(1-Q72)</f>
        <v>53.131519999999995</v>
      </c>
      <c r="J72" s="65">
        <v>0.05</v>
      </c>
      <c r="K72" s="65">
        <v>0.02</v>
      </c>
      <c r="L72" s="65">
        <v>0.03</v>
      </c>
      <c r="M72" s="65">
        <v>0.04</v>
      </c>
      <c r="N72" s="65">
        <v>0.01</v>
      </c>
      <c r="O72" s="65">
        <v>0.1</v>
      </c>
      <c r="P72" s="65">
        <v>0</v>
      </c>
      <c r="Q72" s="65">
        <f>SUM(J72:P72)</f>
        <v>0.25</v>
      </c>
      <c r="R72" s="749">
        <f t="shared" ref="R72:R74" si="10">S72*1.2</f>
        <v>39.848639999999996</v>
      </c>
      <c r="S72" s="749">
        <v>33.2072</v>
      </c>
      <c r="T72" s="88" t="s">
        <v>198</v>
      </c>
      <c r="U72" s="67" t="s">
        <v>1720</v>
      </c>
    </row>
    <row r="73" spans="1:21" ht="46.8" x14ac:dyDescent="0.3">
      <c r="A73" s="60" t="s">
        <v>585</v>
      </c>
      <c r="B73" s="87" t="s">
        <v>586</v>
      </c>
      <c r="C73" s="168" t="s">
        <v>559</v>
      </c>
      <c r="D73" s="62">
        <v>8</v>
      </c>
      <c r="E73" s="88">
        <v>5.76</v>
      </c>
      <c r="F73" s="62">
        <v>28</v>
      </c>
      <c r="G73" s="62">
        <v>15</v>
      </c>
      <c r="H73" s="62" t="s">
        <v>221</v>
      </c>
      <c r="I73" s="749">
        <f>R73/(1-Q73)</f>
        <v>42.749120000000005</v>
      </c>
      <c r="J73" s="65">
        <v>0.05</v>
      </c>
      <c r="K73" s="65">
        <v>0.02</v>
      </c>
      <c r="L73" s="65">
        <v>0.03</v>
      </c>
      <c r="M73" s="65">
        <v>0.04</v>
      </c>
      <c r="N73" s="65">
        <v>0.01</v>
      </c>
      <c r="O73" s="65">
        <v>0.1</v>
      </c>
      <c r="P73" s="65">
        <v>0</v>
      </c>
      <c r="Q73" s="65">
        <f>SUM(J73:P73)</f>
        <v>0.25</v>
      </c>
      <c r="R73" s="749">
        <f t="shared" si="10"/>
        <v>32.061840000000004</v>
      </c>
      <c r="S73" s="749">
        <v>26.718200000000003</v>
      </c>
      <c r="T73" s="88" t="s">
        <v>198</v>
      </c>
      <c r="U73" s="67" t="s">
        <v>1720</v>
      </c>
    </row>
    <row r="74" spans="1:21" ht="46.8" x14ac:dyDescent="0.3">
      <c r="A74" s="60" t="s">
        <v>587</v>
      </c>
      <c r="B74" s="87" t="s">
        <v>588</v>
      </c>
      <c r="C74" s="168" t="s">
        <v>562</v>
      </c>
      <c r="D74" s="62">
        <v>8</v>
      </c>
      <c r="E74" s="88">
        <v>5.76</v>
      </c>
      <c r="F74" s="62">
        <v>28</v>
      </c>
      <c r="G74" s="62">
        <v>15</v>
      </c>
      <c r="H74" s="62" t="s">
        <v>221</v>
      </c>
      <c r="I74" s="749">
        <f>R74/(1-Q74)</f>
        <v>43.391839999999995</v>
      </c>
      <c r="J74" s="65">
        <v>0.05</v>
      </c>
      <c r="K74" s="65">
        <v>0.02</v>
      </c>
      <c r="L74" s="65">
        <v>0.03</v>
      </c>
      <c r="M74" s="65">
        <v>0.04</v>
      </c>
      <c r="N74" s="65">
        <v>0.01</v>
      </c>
      <c r="O74" s="65">
        <v>0.1</v>
      </c>
      <c r="P74" s="65">
        <v>0</v>
      </c>
      <c r="Q74" s="65">
        <f>SUM(J74:P74)</f>
        <v>0.25</v>
      </c>
      <c r="R74" s="749">
        <f t="shared" si="10"/>
        <v>32.543879999999994</v>
      </c>
      <c r="S74" s="749">
        <v>27.119899999999998</v>
      </c>
      <c r="T74" s="88" t="s">
        <v>198</v>
      </c>
      <c r="U74" s="67" t="s">
        <v>1720</v>
      </c>
    </row>
    <row r="75" spans="1:21" ht="93.6" x14ac:dyDescent="0.3">
      <c r="A75" s="351" t="s">
        <v>589</v>
      </c>
      <c r="B75" s="351"/>
      <c r="C75" s="351"/>
      <c r="D75" s="351"/>
      <c r="E75" s="351"/>
      <c r="F75" s="351"/>
      <c r="G75" s="351"/>
      <c r="H75" s="351"/>
      <c r="I75" s="893"/>
      <c r="J75" s="351"/>
      <c r="K75" s="222"/>
      <c r="L75" s="222"/>
      <c r="R75" s="877"/>
      <c r="S75" s="877"/>
      <c r="T75" s="294"/>
    </row>
    <row r="76" spans="1:21" ht="15.6" x14ac:dyDescent="0.3">
      <c r="A76" s="353"/>
      <c r="B76" s="353"/>
      <c r="C76" s="353"/>
      <c r="D76" s="353"/>
      <c r="E76" s="353"/>
      <c r="F76" s="353"/>
      <c r="G76" s="353"/>
      <c r="H76" s="353"/>
      <c r="I76" s="894"/>
      <c r="J76" s="353"/>
      <c r="K76" s="222"/>
      <c r="L76" s="222"/>
      <c r="R76" s="877"/>
      <c r="S76" s="877"/>
      <c r="T76" s="294"/>
    </row>
    <row r="77" spans="1:21" ht="15.6" x14ac:dyDescent="0.3">
      <c r="A77" s="342" t="s">
        <v>1988</v>
      </c>
      <c r="B77" s="343"/>
      <c r="C77" s="343"/>
      <c r="D77" s="358"/>
      <c r="E77" s="344"/>
      <c r="F77" s="344"/>
      <c r="G77" s="344"/>
      <c r="H77" s="345"/>
      <c r="I77" s="895"/>
      <c r="J77" s="345"/>
      <c r="K77" s="345"/>
      <c r="L77" s="345"/>
      <c r="M77" s="345"/>
      <c r="N77" s="345"/>
      <c r="O77" s="345"/>
      <c r="P77" s="345"/>
      <c r="Q77" s="345"/>
      <c r="R77" s="880"/>
      <c r="S77" s="880"/>
      <c r="T77" s="359"/>
      <c r="U77" s="345"/>
    </row>
    <row r="78" spans="1:21" ht="15.6" x14ac:dyDescent="0.3">
      <c r="A78" s="344" t="s">
        <v>1989</v>
      </c>
      <c r="B78" s="347"/>
      <c r="C78" s="347"/>
      <c r="D78" s="358"/>
      <c r="E78" s="344"/>
      <c r="F78" s="344"/>
      <c r="G78" s="344"/>
      <c r="H78" s="348"/>
      <c r="I78" s="896"/>
      <c r="J78" s="345"/>
      <c r="K78" s="345"/>
      <c r="L78" s="345"/>
      <c r="M78" s="345"/>
      <c r="N78" s="345"/>
      <c r="O78" s="345"/>
      <c r="P78" s="345"/>
      <c r="Q78" s="345"/>
      <c r="R78" s="880"/>
      <c r="S78" s="880"/>
      <c r="T78" s="359"/>
      <c r="U78" s="345"/>
    </row>
    <row r="79" spans="1:21" s="147" customFormat="1" ht="18" x14ac:dyDescent="0.3">
      <c r="A79" s="360"/>
      <c r="B79" s="361"/>
      <c r="C79" s="361"/>
      <c r="D79" s="362"/>
      <c r="E79" s="362"/>
      <c r="F79" s="362"/>
      <c r="G79" s="362"/>
      <c r="H79" s="362"/>
      <c r="I79" s="749"/>
      <c r="J79" s="363"/>
      <c r="K79" s="232"/>
      <c r="L79" s="232"/>
      <c r="R79" s="751"/>
      <c r="S79" s="751"/>
    </row>
    <row r="80" spans="1:21" s="147" customFormat="1" ht="46.8" x14ac:dyDescent="0.3">
      <c r="A80" s="60" t="s">
        <v>2816</v>
      </c>
      <c r="B80" s="87" t="s">
        <v>593</v>
      </c>
      <c r="C80" s="168" t="s">
        <v>591</v>
      </c>
      <c r="D80" s="62">
        <v>6</v>
      </c>
      <c r="E80" s="88">
        <v>4.8</v>
      </c>
      <c r="F80" s="62">
        <v>28</v>
      </c>
      <c r="G80" s="62">
        <v>8</v>
      </c>
      <c r="H80" s="62" t="s">
        <v>221</v>
      </c>
      <c r="I80" s="749">
        <f t="shared" ref="I80:I83" si="11">R80/(1-Q80)</f>
        <v>56.048479999999991</v>
      </c>
      <c r="J80" s="65">
        <v>0.05</v>
      </c>
      <c r="K80" s="65">
        <v>0.02</v>
      </c>
      <c r="L80" s="65">
        <v>0.03</v>
      </c>
      <c r="M80" s="65">
        <v>0.04</v>
      </c>
      <c r="N80" s="65">
        <v>0.01</v>
      </c>
      <c r="O80" s="65">
        <v>0.1</v>
      </c>
      <c r="P80" s="65">
        <v>0</v>
      </c>
      <c r="Q80" s="65">
        <f t="shared" ref="Q80:Q83" si="12">SUM(J80:P80)</f>
        <v>0.25</v>
      </c>
      <c r="R80" s="749">
        <f t="shared" ref="R80:R83" si="13">S80*1.2</f>
        <v>42.036359999999995</v>
      </c>
      <c r="S80" s="749">
        <v>35.030299999999997</v>
      </c>
      <c r="T80" s="88" t="s">
        <v>198</v>
      </c>
      <c r="U80" s="67" t="s">
        <v>1720</v>
      </c>
    </row>
    <row r="81" spans="1:21" s="147" customFormat="1" ht="46.8" x14ac:dyDescent="0.3">
      <c r="A81" s="60" t="s">
        <v>2817</v>
      </c>
      <c r="B81" s="87" t="s">
        <v>594</v>
      </c>
      <c r="C81" s="168" t="s">
        <v>591</v>
      </c>
      <c r="D81" s="62">
        <v>6</v>
      </c>
      <c r="E81" s="88">
        <v>4.8</v>
      </c>
      <c r="F81" s="62">
        <v>28</v>
      </c>
      <c r="G81" s="62">
        <v>8</v>
      </c>
      <c r="H81" s="62" t="s">
        <v>221</v>
      </c>
      <c r="I81" s="749">
        <f t="shared" si="11"/>
        <v>61.981279999999998</v>
      </c>
      <c r="J81" s="65">
        <v>0.05</v>
      </c>
      <c r="K81" s="65">
        <v>0.02</v>
      </c>
      <c r="L81" s="65">
        <v>0.03</v>
      </c>
      <c r="M81" s="65">
        <v>0.04</v>
      </c>
      <c r="N81" s="65">
        <v>0.01</v>
      </c>
      <c r="O81" s="65">
        <v>0.1</v>
      </c>
      <c r="P81" s="65">
        <v>0</v>
      </c>
      <c r="Q81" s="65">
        <f t="shared" si="12"/>
        <v>0.25</v>
      </c>
      <c r="R81" s="749">
        <f t="shared" si="13"/>
        <v>46.485959999999999</v>
      </c>
      <c r="S81" s="749">
        <v>38.738300000000002</v>
      </c>
      <c r="T81" s="88" t="s">
        <v>198</v>
      </c>
      <c r="U81" s="67" t="s">
        <v>1720</v>
      </c>
    </row>
    <row r="82" spans="1:21" s="147" customFormat="1" ht="46.8" x14ac:dyDescent="0.3">
      <c r="A82" s="60" t="s">
        <v>2818</v>
      </c>
      <c r="B82" s="87" t="s">
        <v>595</v>
      </c>
      <c r="C82" s="168" t="s">
        <v>592</v>
      </c>
      <c r="D82" s="62">
        <v>4</v>
      </c>
      <c r="E82" s="88">
        <v>4</v>
      </c>
      <c r="F82" s="62">
        <v>24</v>
      </c>
      <c r="G82" s="62">
        <v>12</v>
      </c>
      <c r="H82" s="62" t="s">
        <v>221</v>
      </c>
      <c r="I82" s="749">
        <f t="shared" si="11"/>
        <v>52.884320000000002</v>
      </c>
      <c r="J82" s="65">
        <v>0.05</v>
      </c>
      <c r="K82" s="65">
        <v>0.02</v>
      </c>
      <c r="L82" s="65">
        <v>0.03</v>
      </c>
      <c r="M82" s="65">
        <v>0.04</v>
      </c>
      <c r="N82" s="65">
        <v>0.01</v>
      </c>
      <c r="O82" s="65">
        <v>0.1</v>
      </c>
      <c r="P82" s="65">
        <v>0</v>
      </c>
      <c r="Q82" s="65">
        <f t="shared" si="12"/>
        <v>0.25</v>
      </c>
      <c r="R82" s="749">
        <f t="shared" si="13"/>
        <v>39.663240000000002</v>
      </c>
      <c r="S82" s="749">
        <v>33.052700000000002</v>
      </c>
      <c r="T82" s="88" t="s">
        <v>198</v>
      </c>
      <c r="U82" s="67" t="s">
        <v>1720</v>
      </c>
    </row>
    <row r="83" spans="1:21" s="147" customFormat="1" ht="46.8" x14ac:dyDescent="0.3">
      <c r="A83" s="60" t="s">
        <v>2819</v>
      </c>
      <c r="B83" s="87" t="s">
        <v>596</v>
      </c>
      <c r="C83" s="168" t="s">
        <v>592</v>
      </c>
      <c r="D83" s="62">
        <v>4</v>
      </c>
      <c r="E83" s="88">
        <v>4</v>
      </c>
      <c r="F83" s="62">
        <v>24</v>
      </c>
      <c r="G83" s="62">
        <v>12</v>
      </c>
      <c r="H83" s="62" t="s">
        <v>221</v>
      </c>
      <c r="I83" s="749">
        <f t="shared" si="11"/>
        <v>58.520479999999992</v>
      </c>
      <c r="J83" s="65">
        <v>0.05</v>
      </c>
      <c r="K83" s="65">
        <v>0.02</v>
      </c>
      <c r="L83" s="65">
        <v>0.03</v>
      </c>
      <c r="M83" s="65">
        <v>0.04</v>
      </c>
      <c r="N83" s="65">
        <v>0.01</v>
      </c>
      <c r="O83" s="65">
        <v>0.1</v>
      </c>
      <c r="P83" s="65">
        <v>0</v>
      </c>
      <c r="Q83" s="65">
        <f t="shared" si="12"/>
        <v>0.25</v>
      </c>
      <c r="R83" s="749">
        <f t="shared" si="13"/>
        <v>43.890359999999994</v>
      </c>
      <c r="S83" s="749">
        <v>36.575299999999999</v>
      </c>
      <c r="T83" s="88" t="s">
        <v>198</v>
      </c>
      <c r="U83" s="67" t="s">
        <v>1720</v>
      </c>
    </row>
    <row r="84" spans="1:21" s="147" customFormat="1" ht="18" x14ac:dyDescent="0.3">
      <c r="A84" s="360"/>
      <c r="B84" s="361"/>
      <c r="C84" s="362"/>
      <c r="D84" s="362"/>
      <c r="E84" s="362"/>
      <c r="F84" s="362"/>
      <c r="G84" s="362"/>
      <c r="H84" s="350"/>
      <c r="I84" s="749"/>
      <c r="J84" s="232"/>
      <c r="K84" s="232"/>
      <c r="R84" s="751"/>
      <c r="S84" s="751"/>
    </row>
    <row r="85" spans="1:21" s="147" customFormat="1" ht="46.8" x14ac:dyDescent="0.3">
      <c r="A85" s="60" t="s">
        <v>2820</v>
      </c>
      <c r="B85" s="87" t="s">
        <v>597</v>
      </c>
      <c r="C85" s="168" t="s">
        <v>590</v>
      </c>
      <c r="D85" s="62">
        <v>8</v>
      </c>
      <c r="E85" s="88">
        <v>4.8</v>
      </c>
      <c r="F85" s="62">
        <v>26</v>
      </c>
      <c r="G85" s="62">
        <v>6</v>
      </c>
      <c r="H85" s="62" t="s">
        <v>221</v>
      </c>
      <c r="I85" s="749">
        <f t="shared" ref="I85:I88" si="14">R85/(1-Q85)</f>
        <v>62.986559999999997</v>
      </c>
      <c r="J85" s="65">
        <v>0.05</v>
      </c>
      <c r="K85" s="65">
        <v>0.02</v>
      </c>
      <c r="L85" s="65">
        <v>0.03</v>
      </c>
      <c r="M85" s="65">
        <v>0.04</v>
      </c>
      <c r="N85" s="65">
        <v>0.01</v>
      </c>
      <c r="O85" s="65">
        <v>0.1</v>
      </c>
      <c r="P85" s="65">
        <v>0</v>
      </c>
      <c r="Q85" s="65">
        <f t="shared" ref="Q85:Q88" si="15">SUM(J85:P85)</f>
        <v>0.25</v>
      </c>
      <c r="R85" s="749">
        <f t="shared" ref="R85:R92" si="16">S85*1.2</f>
        <v>47.239919999999998</v>
      </c>
      <c r="S85" s="749">
        <v>39.366599999999998</v>
      </c>
      <c r="T85" s="88" t="s">
        <v>198</v>
      </c>
      <c r="U85" s="67" t="s">
        <v>1720</v>
      </c>
    </row>
    <row r="86" spans="1:21" s="147" customFormat="1" ht="46.8" x14ac:dyDescent="0.3">
      <c r="A86" s="60" t="s">
        <v>2821</v>
      </c>
      <c r="B86" s="87" t="s">
        <v>598</v>
      </c>
      <c r="C86" s="168" t="s">
        <v>591</v>
      </c>
      <c r="D86" s="62">
        <v>6</v>
      </c>
      <c r="E86" s="88">
        <v>4.8</v>
      </c>
      <c r="F86" s="62">
        <v>26</v>
      </c>
      <c r="G86" s="62">
        <v>8</v>
      </c>
      <c r="H86" s="62" t="s">
        <v>221</v>
      </c>
      <c r="I86" s="749">
        <f t="shared" si="14"/>
        <v>61.981279999999998</v>
      </c>
      <c r="J86" s="65">
        <v>0.05</v>
      </c>
      <c r="K86" s="65">
        <v>0.02</v>
      </c>
      <c r="L86" s="65">
        <v>0.03</v>
      </c>
      <c r="M86" s="65">
        <v>0.04</v>
      </c>
      <c r="N86" s="65">
        <v>0.01</v>
      </c>
      <c r="O86" s="65">
        <v>0.1</v>
      </c>
      <c r="P86" s="65">
        <v>0</v>
      </c>
      <c r="Q86" s="65">
        <f t="shared" si="15"/>
        <v>0.25</v>
      </c>
      <c r="R86" s="749">
        <f t="shared" si="16"/>
        <v>46.485959999999999</v>
      </c>
      <c r="S86" s="749">
        <v>38.738300000000002</v>
      </c>
      <c r="T86" s="88" t="s">
        <v>198</v>
      </c>
      <c r="U86" s="67" t="s">
        <v>1720</v>
      </c>
    </row>
    <row r="87" spans="1:21" s="147" customFormat="1" ht="46.8" x14ac:dyDescent="0.3">
      <c r="A87" s="60" t="s">
        <v>2822</v>
      </c>
      <c r="B87" s="87" t="s">
        <v>599</v>
      </c>
      <c r="C87" s="168" t="s">
        <v>592</v>
      </c>
      <c r="D87" s="62">
        <v>4</v>
      </c>
      <c r="E87" s="88">
        <v>4</v>
      </c>
      <c r="F87" s="62">
        <v>23</v>
      </c>
      <c r="G87" s="62">
        <v>12</v>
      </c>
      <c r="H87" s="62" t="s">
        <v>221</v>
      </c>
      <c r="I87" s="749">
        <f t="shared" si="14"/>
        <v>52.884320000000002</v>
      </c>
      <c r="J87" s="65">
        <v>0.05</v>
      </c>
      <c r="K87" s="65">
        <v>0.02</v>
      </c>
      <c r="L87" s="65">
        <v>0.03</v>
      </c>
      <c r="M87" s="65">
        <v>0.04</v>
      </c>
      <c r="N87" s="65">
        <v>0.01</v>
      </c>
      <c r="O87" s="65">
        <v>0.1</v>
      </c>
      <c r="P87" s="65">
        <v>0</v>
      </c>
      <c r="Q87" s="65">
        <f t="shared" si="15"/>
        <v>0.25</v>
      </c>
      <c r="R87" s="749">
        <f t="shared" si="16"/>
        <v>39.663240000000002</v>
      </c>
      <c r="S87" s="749">
        <v>33.052700000000002</v>
      </c>
      <c r="T87" s="88" t="s">
        <v>198</v>
      </c>
      <c r="U87" s="67" t="s">
        <v>1720</v>
      </c>
    </row>
    <row r="88" spans="1:21" s="147" customFormat="1" ht="46.8" x14ac:dyDescent="0.3">
      <c r="A88" s="60" t="s">
        <v>2823</v>
      </c>
      <c r="B88" s="87" t="s">
        <v>600</v>
      </c>
      <c r="C88" s="168" t="s">
        <v>592</v>
      </c>
      <c r="D88" s="62">
        <v>4</v>
      </c>
      <c r="E88" s="88">
        <v>4</v>
      </c>
      <c r="F88" s="62">
        <v>23</v>
      </c>
      <c r="G88" s="62">
        <v>12</v>
      </c>
      <c r="H88" s="62" t="s">
        <v>221</v>
      </c>
      <c r="I88" s="749">
        <f t="shared" si="14"/>
        <v>58.520479999999992</v>
      </c>
      <c r="J88" s="65">
        <v>0.05</v>
      </c>
      <c r="K88" s="65">
        <v>0.02</v>
      </c>
      <c r="L88" s="65">
        <v>0.03</v>
      </c>
      <c r="M88" s="65">
        <v>0.04</v>
      </c>
      <c r="N88" s="65">
        <v>0.01</v>
      </c>
      <c r="O88" s="65">
        <v>0.1</v>
      </c>
      <c r="P88" s="65">
        <v>0</v>
      </c>
      <c r="Q88" s="65">
        <f t="shared" si="15"/>
        <v>0.25</v>
      </c>
      <c r="R88" s="749">
        <f t="shared" si="16"/>
        <v>43.890359999999994</v>
      </c>
      <c r="S88" s="749">
        <v>36.575299999999999</v>
      </c>
      <c r="T88" s="88" t="s">
        <v>198</v>
      </c>
      <c r="U88" s="67" t="s">
        <v>1720</v>
      </c>
    </row>
    <row r="89" spans="1:21" s="147" customFormat="1" ht="18" x14ac:dyDescent="0.3">
      <c r="A89" s="60"/>
      <c r="B89" s="87"/>
      <c r="C89" s="168"/>
      <c r="D89" s="62"/>
      <c r="E89" s="88"/>
      <c r="F89" s="62"/>
      <c r="G89" s="62"/>
      <c r="H89" s="62"/>
      <c r="I89" s="749"/>
      <c r="J89" s="65"/>
      <c r="K89" s="65"/>
      <c r="L89" s="65"/>
      <c r="M89" s="65"/>
      <c r="N89" s="65"/>
      <c r="O89" s="65"/>
      <c r="P89" s="65"/>
      <c r="Q89" s="65"/>
      <c r="R89" s="749"/>
      <c r="S89" s="749"/>
      <c r="T89" s="364"/>
      <c r="U89" s="364"/>
    </row>
    <row r="90" spans="1:21" s="147" customFormat="1" ht="46.8" x14ac:dyDescent="0.3">
      <c r="A90" s="60" t="s">
        <v>2824</v>
      </c>
      <c r="B90" s="87" t="s">
        <v>601</v>
      </c>
      <c r="C90" s="168" t="s">
        <v>590</v>
      </c>
      <c r="D90" s="62">
        <v>8</v>
      </c>
      <c r="E90" s="88">
        <v>4.8</v>
      </c>
      <c r="F90" s="62">
        <v>31</v>
      </c>
      <c r="G90" s="62">
        <v>6</v>
      </c>
      <c r="H90" s="62" t="s">
        <v>221</v>
      </c>
      <c r="I90" s="749">
        <f>R90/(1-Q90)</f>
        <v>71.457279999999997</v>
      </c>
      <c r="J90" s="65">
        <v>0.05</v>
      </c>
      <c r="K90" s="65">
        <v>0.02</v>
      </c>
      <c r="L90" s="65">
        <v>0.03</v>
      </c>
      <c r="M90" s="65">
        <v>0.04</v>
      </c>
      <c r="N90" s="65">
        <v>0.01</v>
      </c>
      <c r="O90" s="65">
        <v>0.1</v>
      </c>
      <c r="P90" s="65">
        <v>0</v>
      </c>
      <c r="Q90" s="65">
        <f>SUM(J90:P90)</f>
        <v>0.25</v>
      </c>
      <c r="R90" s="749">
        <f t="shared" si="16"/>
        <v>53.592959999999998</v>
      </c>
      <c r="S90" s="749">
        <v>44.660800000000002</v>
      </c>
      <c r="T90" s="88" t="s">
        <v>198</v>
      </c>
      <c r="U90" s="67" t="s">
        <v>1720</v>
      </c>
    </row>
    <row r="91" spans="1:21" s="147" customFormat="1" ht="46.8" x14ac:dyDescent="0.3">
      <c r="A91" s="60" t="s">
        <v>2825</v>
      </c>
      <c r="B91" s="87" t="s">
        <v>602</v>
      </c>
      <c r="C91" s="168" t="s">
        <v>591</v>
      </c>
      <c r="D91" s="62">
        <v>6</v>
      </c>
      <c r="E91" s="88">
        <v>4.8</v>
      </c>
      <c r="F91" s="62">
        <v>31</v>
      </c>
      <c r="G91" s="62">
        <v>8</v>
      </c>
      <c r="H91" s="62" t="s">
        <v>221</v>
      </c>
      <c r="I91" s="749">
        <f>R91/(1-Q91)</f>
        <v>70.402560000000008</v>
      </c>
      <c r="J91" s="65">
        <v>0.05</v>
      </c>
      <c r="K91" s="65">
        <v>0.02</v>
      </c>
      <c r="L91" s="65">
        <v>0.03</v>
      </c>
      <c r="M91" s="65">
        <v>0.04</v>
      </c>
      <c r="N91" s="65">
        <v>0.01</v>
      </c>
      <c r="O91" s="65">
        <v>0.1</v>
      </c>
      <c r="P91" s="65">
        <v>0</v>
      </c>
      <c r="Q91" s="65">
        <f>SUM(J91:P91)</f>
        <v>0.25</v>
      </c>
      <c r="R91" s="749">
        <f t="shared" si="16"/>
        <v>52.801920000000003</v>
      </c>
      <c r="S91" s="749">
        <v>44.001600000000003</v>
      </c>
      <c r="T91" s="88" t="s">
        <v>198</v>
      </c>
      <c r="U91" s="67" t="s">
        <v>1720</v>
      </c>
    </row>
    <row r="92" spans="1:21" s="147" customFormat="1" ht="46.8" x14ac:dyDescent="0.3">
      <c r="A92" s="60" t="s">
        <v>2826</v>
      </c>
      <c r="B92" s="87" t="s">
        <v>603</v>
      </c>
      <c r="C92" s="168" t="s">
        <v>592</v>
      </c>
      <c r="D92" s="62">
        <v>4</v>
      </c>
      <c r="E92" s="88">
        <v>4</v>
      </c>
      <c r="F92" s="62">
        <v>27</v>
      </c>
      <c r="G92" s="62">
        <v>12</v>
      </c>
      <c r="H92" s="62" t="s">
        <v>221</v>
      </c>
      <c r="I92" s="749">
        <f>R92/(1-Q92)</f>
        <v>67.024160000000009</v>
      </c>
      <c r="J92" s="65">
        <v>0.05</v>
      </c>
      <c r="K92" s="65">
        <v>0.02</v>
      </c>
      <c r="L92" s="65">
        <v>0.03</v>
      </c>
      <c r="M92" s="65">
        <v>0.04</v>
      </c>
      <c r="N92" s="65">
        <v>0.01</v>
      </c>
      <c r="O92" s="65">
        <v>0.1</v>
      </c>
      <c r="P92" s="65">
        <v>0</v>
      </c>
      <c r="Q92" s="65">
        <f>SUM(J92:P92)</f>
        <v>0.25</v>
      </c>
      <c r="R92" s="749">
        <f t="shared" si="16"/>
        <v>50.268120000000003</v>
      </c>
      <c r="S92" s="749">
        <v>41.890100000000004</v>
      </c>
      <c r="T92" s="88" t="s">
        <v>198</v>
      </c>
      <c r="U92" s="67" t="s">
        <v>1720</v>
      </c>
    </row>
    <row r="93" spans="1:21" ht="18" x14ac:dyDescent="0.3">
      <c r="A93" s="365"/>
      <c r="B93" s="366"/>
      <c r="C93" s="367"/>
      <c r="D93" s="368"/>
      <c r="E93" s="369"/>
      <c r="F93" s="368"/>
      <c r="G93" s="368"/>
      <c r="H93" s="368"/>
      <c r="I93" s="897"/>
      <c r="J93" s="165"/>
      <c r="K93" s="165"/>
      <c r="L93" s="165"/>
      <c r="M93" s="165"/>
      <c r="N93" s="165"/>
      <c r="O93" s="165"/>
      <c r="P93" s="165"/>
      <c r="Q93" s="165"/>
      <c r="R93" s="850"/>
      <c r="S93" s="850"/>
      <c r="T93" s="78"/>
      <c r="U93" s="114"/>
    </row>
    <row r="94" spans="1:21" ht="15.75" customHeight="1" x14ac:dyDescent="0.3">
      <c r="A94" s="370" t="s">
        <v>604</v>
      </c>
      <c r="B94" s="370"/>
      <c r="C94" s="370"/>
      <c r="D94" s="370"/>
      <c r="E94" s="370"/>
      <c r="F94" s="370"/>
      <c r="G94" s="370"/>
      <c r="H94" s="370"/>
      <c r="I94" s="898"/>
      <c r="J94" s="353"/>
      <c r="K94" s="222"/>
      <c r="L94" s="222"/>
      <c r="R94" s="877"/>
      <c r="S94" s="877"/>
    </row>
    <row r="95" spans="1:21" ht="15.6" x14ac:dyDescent="0.3">
      <c r="A95" s="353"/>
      <c r="B95" s="353"/>
      <c r="C95" s="353"/>
      <c r="D95" s="353"/>
      <c r="E95" s="353"/>
      <c r="F95" s="353"/>
      <c r="G95" s="353"/>
      <c r="H95" s="353"/>
      <c r="I95" s="894"/>
      <c r="J95" s="353"/>
      <c r="K95" s="222"/>
      <c r="L95" s="222"/>
      <c r="R95" s="877"/>
      <c r="S95" s="877"/>
    </row>
    <row r="96" spans="1:21" ht="15.6" x14ac:dyDescent="0.3">
      <c r="A96" s="371" t="s">
        <v>605</v>
      </c>
      <c r="B96" s="372"/>
      <c r="C96" s="372"/>
      <c r="D96" s="373"/>
      <c r="E96" s="373"/>
      <c r="F96" s="373"/>
      <c r="G96" s="373"/>
      <c r="H96" s="373"/>
      <c r="I96" s="899"/>
      <c r="J96" s="82"/>
      <c r="K96" s="222"/>
      <c r="L96" s="222"/>
      <c r="R96" s="877"/>
      <c r="S96" s="877"/>
    </row>
    <row r="97" spans="1:21" ht="15.6" x14ac:dyDescent="0.3">
      <c r="A97" s="342" t="s">
        <v>606</v>
      </c>
      <c r="B97" s="343"/>
      <c r="C97" s="343"/>
      <c r="D97" s="374"/>
      <c r="E97" s="344"/>
      <c r="F97" s="344"/>
      <c r="G97" s="344"/>
      <c r="H97" s="345"/>
      <c r="I97" s="895"/>
      <c r="J97" s="345"/>
      <c r="K97" s="345"/>
      <c r="L97" s="345"/>
      <c r="M97" s="345"/>
      <c r="N97" s="345"/>
      <c r="O97" s="345"/>
      <c r="P97" s="345"/>
      <c r="Q97" s="345"/>
      <c r="R97" s="880"/>
      <c r="S97" s="880"/>
      <c r="T97" s="345"/>
      <c r="U97" s="345"/>
    </row>
    <row r="98" spans="1:21" ht="15.6" x14ac:dyDescent="0.3">
      <c r="A98" s="346" t="s">
        <v>1990</v>
      </c>
      <c r="B98" s="347"/>
      <c r="C98" s="347"/>
      <c r="D98" s="344"/>
      <c r="E98" s="344"/>
      <c r="F98" s="344"/>
      <c r="G98" s="344"/>
      <c r="H98" s="348"/>
      <c r="I98" s="896"/>
      <c r="J98" s="345"/>
      <c r="K98" s="345"/>
      <c r="L98" s="345"/>
      <c r="M98" s="345"/>
      <c r="N98" s="345"/>
      <c r="O98" s="345"/>
      <c r="P98" s="345"/>
      <c r="Q98" s="345"/>
      <c r="R98" s="880"/>
      <c r="S98" s="880"/>
      <c r="T98" s="345"/>
      <c r="U98" s="345"/>
    </row>
    <row r="99" spans="1:21" ht="31.2" x14ac:dyDescent="0.3">
      <c r="A99" s="53" t="s">
        <v>607</v>
      </c>
      <c r="B99" s="74" t="s">
        <v>608</v>
      </c>
      <c r="C99" s="168" t="s">
        <v>609</v>
      </c>
      <c r="D99" s="62">
        <v>20</v>
      </c>
      <c r="E99" s="88">
        <v>3.6</v>
      </c>
      <c r="F99" s="62">
        <v>20</v>
      </c>
      <c r="G99" s="62">
        <v>24</v>
      </c>
      <c r="H99" s="62" t="s">
        <v>221</v>
      </c>
      <c r="I99" s="774">
        <f>R99/(1-Q99)</f>
        <v>108.8</v>
      </c>
      <c r="J99" s="56">
        <v>0.05</v>
      </c>
      <c r="K99" s="56">
        <v>0.02</v>
      </c>
      <c r="L99" s="56">
        <v>0.03</v>
      </c>
      <c r="M99" s="56">
        <v>0.04</v>
      </c>
      <c r="N99" s="56">
        <v>0.01</v>
      </c>
      <c r="O99" s="56">
        <v>0.1</v>
      </c>
      <c r="P99" s="56">
        <v>0</v>
      </c>
      <c r="Q99" s="56">
        <f>SUM(J99:P99)</f>
        <v>0.25</v>
      </c>
      <c r="R99" s="749">
        <f t="shared" ref="R99:R100" si="17">S99*1.2</f>
        <v>81.599999999999994</v>
      </c>
      <c r="S99" s="749">
        <v>68</v>
      </c>
      <c r="T99" s="69" t="s">
        <v>198</v>
      </c>
      <c r="U99" s="58" t="s">
        <v>1720</v>
      </c>
    </row>
    <row r="100" spans="1:21" ht="31.2" x14ac:dyDescent="0.3">
      <c r="A100" s="53" t="s">
        <v>610</v>
      </c>
      <c r="B100" s="74" t="s">
        <v>611</v>
      </c>
      <c r="C100" s="168" t="s">
        <v>612</v>
      </c>
      <c r="D100" s="168">
        <v>10</v>
      </c>
      <c r="E100" s="62">
        <v>3.6</v>
      </c>
      <c r="F100" s="88">
        <v>19</v>
      </c>
      <c r="G100" s="62">
        <v>24</v>
      </c>
      <c r="H100" s="55" t="s">
        <v>17</v>
      </c>
      <c r="I100" s="774">
        <f>R100/(1-Q100)</f>
        <v>38.381920000000001</v>
      </c>
      <c r="J100" s="56">
        <v>0.05</v>
      </c>
      <c r="K100" s="56">
        <v>0.02</v>
      </c>
      <c r="L100" s="56">
        <v>0.03</v>
      </c>
      <c r="M100" s="56">
        <v>0.04</v>
      </c>
      <c r="N100" s="56">
        <v>0.01</v>
      </c>
      <c r="O100" s="56">
        <v>0.1</v>
      </c>
      <c r="P100" s="56">
        <v>0</v>
      </c>
      <c r="Q100" s="56">
        <f>SUM(J100:P100)</f>
        <v>0.25</v>
      </c>
      <c r="R100" s="749">
        <f t="shared" si="17"/>
        <v>28.786439999999999</v>
      </c>
      <c r="S100" s="749">
        <v>23.988700000000001</v>
      </c>
      <c r="T100" s="69" t="s">
        <v>198</v>
      </c>
      <c r="U100" s="58" t="s">
        <v>1720</v>
      </c>
    </row>
    <row r="101" spans="1:21" ht="18" x14ac:dyDescent="0.3">
      <c r="A101" s="355"/>
      <c r="B101" s="349"/>
      <c r="C101" s="350"/>
      <c r="D101" s="350"/>
      <c r="E101" s="350"/>
      <c r="F101" s="350"/>
      <c r="G101" s="350"/>
      <c r="H101" s="350"/>
      <c r="I101" s="774"/>
      <c r="J101" s="222"/>
      <c r="K101" s="222"/>
      <c r="R101" s="877"/>
      <c r="S101" s="877"/>
    </row>
    <row r="102" spans="1:21" ht="46.8" x14ac:dyDescent="0.3">
      <c r="A102" s="60" t="s">
        <v>613</v>
      </c>
      <c r="B102" s="74" t="s">
        <v>614</v>
      </c>
      <c r="C102" s="168" t="s">
        <v>609</v>
      </c>
      <c r="D102" s="62">
        <v>20</v>
      </c>
      <c r="E102" s="88">
        <v>3.6</v>
      </c>
      <c r="F102" s="62">
        <v>18</v>
      </c>
      <c r="G102" s="62">
        <v>24</v>
      </c>
      <c r="H102" s="62" t="s">
        <v>221</v>
      </c>
      <c r="I102" s="774">
        <f t="shared" ref="I102:I108" si="18">R102/(1-Q102)</f>
        <v>97.594560000000001</v>
      </c>
      <c r="J102" s="56">
        <v>0.05</v>
      </c>
      <c r="K102" s="56">
        <v>0.02</v>
      </c>
      <c r="L102" s="56">
        <v>0.03</v>
      </c>
      <c r="M102" s="56">
        <v>0.04</v>
      </c>
      <c r="N102" s="56">
        <v>0.01</v>
      </c>
      <c r="O102" s="56">
        <v>0.1</v>
      </c>
      <c r="P102" s="56">
        <v>0</v>
      </c>
      <c r="Q102" s="56">
        <f t="shared" ref="Q102:Q108" si="19">SUM(J102:P102)</f>
        <v>0.25</v>
      </c>
      <c r="R102" s="749">
        <f t="shared" ref="R102:R108" si="20">S102*1.2</f>
        <v>73.195920000000001</v>
      </c>
      <c r="S102" s="749">
        <v>60.996600000000001</v>
      </c>
      <c r="T102" s="69" t="s">
        <v>198</v>
      </c>
      <c r="U102" s="58" t="s">
        <v>1720</v>
      </c>
    </row>
    <row r="103" spans="1:21" ht="46.8" x14ac:dyDescent="0.3">
      <c r="A103" s="60" t="s">
        <v>615</v>
      </c>
      <c r="B103" s="74" t="s">
        <v>616</v>
      </c>
      <c r="C103" s="168" t="s">
        <v>609</v>
      </c>
      <c r="D103" s="62">
        <v>20</v>
      </c>
      <c r="E103" s="88">
        <v>3.6</v>
      </c>
      <c r="F103" s="62">
        <v>18</v>
      </c>
      <c r="G103" s="62">
        <v>24</v>
      </c>
      <c r="H103" s="62" t="s">
        <v>221</v>
      </c>
      <c r="I103" s="774">
        <f t="shared" si="18"/>
        <v>102.11008</v>
      </c>
      <c r="J103" s="56">
        <v>0.05</v>
      </c>
      <c r="K103" s="56">
        <v>0.02</v>
      </c>
      <c r="L103" s="56">
        <v>0.03</v>
      </c>
      <c r="M103" s="56">
        <v>0.04</v>
      </c>
      <c r="N103" s="56">
        <v>0.01</v>
      </c>
      <c r="O103" s="56">
        <v>0.1</v>
      </c>
      <c r="P103" s="56">
        <v>0</v>
      </c>
      <c r="Q103" s="56">
        <f t="shared" si="19"/>
        <v>0.25</v>
      </c>
      <c r="R103" s="749">
        <f t="shared" si="20"/>
        <v>76.582560000000001</v>
      </c>
      <c r="S103" s="749">
        <v>63.818800000000003</v>
      </c>
      <c r="T103" s="69" t="s">
        <v>198</v>
      </c>
      <c r="U103" s="58" t="s">
        <v>1720</v>
      </c>
    </row>
    <row r="104" spans="1:21" ht="46.8" x14ac:dyDescent="0.3">
      <c r="A104" s="60" t="s">
        <v>617</v>
      </c>
      <c r="B104" s="74" t="s">
        <v>618</v>
      </c>
      <c r="C104" s="168" t="s">
        <v>609</v>
      </c>
      <c r="D104" s="62">
        <v>20</v>
      </c>
      <c r="E104" s="88">
        <v>3.6</v>
      </c>
      <c r="F104" s="62">
        <v>28</v>
      </c>
      <c r="G104" s="62">
        <v>12</v>
      </c>
      <c r="H104" s="62" t="s">
        <v>221</v>
      </c>
      <c r="I104" s="774">
        <f t="shared" si="18"/>
        <v>112.36064</v>
      </c>
      <c r="J104" s="56">
        <v>0.05</v>
      </c>
      <c r="K104" s="56">
        <v>0.02</v>
      </c>
      <c r="L104" s="56">
        <v>0.03</v>
      </c>
      <c r="M104" s="56">
        <v>0.04</v>
      </c>
      <c r="N104" s="56">
        <v>0.01</v>
      </c>
      <c r="O104" s="56">
        <v>0.1</v>
      </c>
      <c r="P104" s="56">
        <v>0</v>
      </c>
      <c r="Q104" s="56">
        <f t="shared" si="19"/>
        <v>0.25</v>
      </c>
      <c r="R104" s="749">
        <f t="shared" si="20"/>
        <v>84.270480000000006</v>
      </c>
      <c r="S104" s="749">
        <v>70.225400000000008</v>
      </c>
      <c r="T104" s="69" t="s">
        <v>198</v>
      </c>
      <c r="U104" s="58" t="s">
        <v>1720</v>
      </c>
    </row>
    <row r="105" spans="1:21" ht="46.8" x14ac:dyDescent="0.3">
      <c r="A105" s="53" t="s">
        <v>619</v>
      </c>
      <c r="B105" s="74" t="s">
        <v>620</v>
      </c>
      <c r="C105" s="168" t="s">
        <v>612</v>
      </c>
      <c r="D105" s="62">
        <v>10</v>
      </c>
      <c r="E105" s="88">
        <v>3.6</v>
      </c>
      <c r="F105" s="62">
        <v>17</v>
      </c>
      <c r="G105" s="62">
        <v>24</v>
      </c>
      <c r="H105" s="62" t="s">
        <v>221</v>
      </c>
      <c r="I105" s="774">
        <f t="shared" si="18"/>
        <v>48.5336</v>
      </c>
      <c r="J105" s="56">
        <v>0.05</v>
      </c>
      <c r="K105" s="56">
        <v>0.02</v>
      </c>
      <c r="L105" s="56">
        <v>0.03</v>
      </c>
      <c r="M105" s="56">
        <v>0.04</v>
      </c>
      <c r="N105" s="56">
        <v>0.01</v>
      </c>
      <c r="O105" s="56">
        <v>0.1</v>
      </c>
      <c r="P105" s="56">
        <v>0</v>
      </c>
      <c r="Q105" s="56">
        <f t="shared" si="19"/>
        <v>0.25</v>
      </c>
      <c r="R105" s="749">
        <f t="shared" si="20"/>
        <v>36.400199999999998</v>
      </c>
      <c r="S105" s="749">
        <v>30.333500000000001</v>
      </c>
      <c r="T105" s="69" t="s">
        <v>198</v>
      </c>
      <c r="U105" s="58" t="s">
        <v>1720</v>
      </c>
    </row>
    <row r="106" spans="1:21" ht="46.8" x14ac:dyDescent="0.3">
      <c r="A106" s="60" t="s">
        <v>621</v>
      </c>
      <c r="B106" s="74" t="s">
        <v>622</v>
      </c>
      <c r="C106" s="168" t="s">
        <v>612</v>
      </c>
      <c r="D106" s="62">
        <v>10</v>
      </c>
      <c r="E106" s="88">
        <v>3.6</v>
      </c>
      <c r="F106" s="62">
        <v>17</v>
      </c>
      <c r="G106" s="62">
        <v>24</v>
      </c>
      <c r="H106" s="62" t="s">
        <v>221</v>
      </c>
      <c r="I106" s="774">
        <f t="shared" si="18"/>
        <v>54.318080000000002</v>
      </c>
      <c r="J106" s="56">
        <v>0.05</v>
      </c>
      <c r="K106" s="56">
        <v>0.02</v>
      </c>
      <c r="L106" s="56">
        <v>0.03</v>
      </c>
      <c r="M106" s="56">
        <v>0.04</v>
      </c>
      <c r="N106" s="56">
        <v>0.01</v>
      </c>
      <c r="O106" s="56">
        <v>0.1</v>
      </c>
      <c r="P106" s="56">
        <v>0</v>
      </c>
      <c r="Q106" s="56">
        <f t="shared" si="19"/>
        <v>0.25</v>
      </c>
      <c r="R106" s="749">
        <f t="shared" si="20"/>
        <v>40.73856</v>
      </c>
      <c r="S106" s="749">
        <v>33.948799999999999</v>
      </c>
      <c r="T106" s="69" t="s">
        <v>198</v>
      </c>
      <c r="U106" s="58" t="s">
        <v>1720</v>
      </c>
    </row>
    <row r="107" spans="1:21" ht="46.8" x14ac:dyDescent="0.3">
      <c r="A107" s="60" t="s">
        <v>623</v>
      </c>
      <c r="B107" s="74" t="s">
        <v>624</v>
      </c>
      <c r="C107" s="168" t="s">
        <v>612</v>
      </c>
      <c r="D107" s="62">
        <v>10</v>
      </c>
      <c r="E107" s="88">
        <v>3.6</v>
      </c>
      <c r="F107" s="62">
        <v>20</v>
      </c>
      <c r="G107" s="62">
        <v>24</v>
      </c>
      <c r="H107" s="62" t="s">
        <v>221</v>
      </c>
      <c r="I107" s="774">
        <f t="shared" si="18"/>
        <v>55.372800000000005</v>
      </c>
      <c r="J107" s="56">
        <v>0.05</v>
      </c>
      <c r="K107" s="56">
        <v>0.02</v>
      </c>
      <c r="L107" s="56">
        <v>0.03</v>
      </c>
      <c r="M107" s="56">
        <v>0.04</v>
      </c>
      <c r="N107" s="56">
        <v>0.01</v>
      </c>
      <c r="O107" s="56">
        <v>0.1</v>
      </c>
      <c r="P107" s="56">
        <v>0</v>
      </c>
      <c r="Q107" s="56">
        <f t="shared" si="19"/>
        <v>0.25</v>
      </c>
      <c r="R107" s="749">
        <f t="shared" si="20"/>
        <v>41.529600000000002</v>
      </c>
      <c r="S107" s="749">
        <v>34.608000000000004</v>
      </c>
      <c r="T107" s="69" t="s">
        <v>198</v>
      </c>
      <c r="U107" s="58" t="s">
        <v>1720</v>
      </c>
    </row>
    <row r="108" spans="1:21" ht="46.8" x14ac:dyDescent="0.3">
      <c r="A108" s="60" t="s">
        <v>625</v>
      </c>
      <c r="B108" s="74" t="s">
        <v>626</v>
      </c>
      <c r="C108" s="168" t="s">
        <v>612</v>
      </c>
      <c r="D108" s="62">
        <v>10</v>
      </c>
      <c r="E108" s="88">
        <v>3.6</v>
      </c>
      <c r="F108" s="62">
        <v>29</v>
      </c>
      <c r="G108" s="62">
        <v>12</v>
      </c>
      <c r="H108" s="62" t="s">
        <v>221</v>
      </c>
      <c r="I108" s="774">
        <f t="shared" si="18"/>
        <v>56.180320000000002</v>
      </c>
      <c r="J108" s="56">
        <v>0.05</v>
      </c>
      <c r="K108" s="56">
        <v>0.02</v>
      </c>
      <c r="L108" s="56">
        <v>0.03</v>
      </c>
      <c r="M108" s="56">
        <v>0.04</v>
      </c>
      <c r="N108" s="56">
        <v>0.01</v>
      </c>
      <c r="O108" s="56">
        <v>0.1</v>
      </c>
      <c r="P108" s="56">
        <v>0</v>
      </c>
      <c r="Q108" s="56">
        <f t="shared" si="19"/>
        <v>0.25</v>
      </c>
      <c r="R108" s="749">
        <f t="shared" si="20"/>
        <v>42.135240000000003</v>
      </c>
      <c r="S108" s="749">
        <v>35.112700000000004</v>
      </c>
      <c r="T108" s="69" t="s">
        <v>198</v>
      </c>
      <c r="U108" s="58" t="s">
        <v>1720</v>
      </c>
    </row>
    <row r="109" spans="1:21" ht="18" x14ac:dyDescent="0.3">
      <c r="A109" s="60"/>
      <c r="B109" s="74"/>
      <c r="C109" s="168"/>
      <c r="D109" s="62"/>
      <c r="E109" s="88"/>
      <c r="F109" s="62"/>
      <c r="G109" s="62"/>
      <c r="H109" s="62"/>
      <c r="I109" s="774"/>
      <c r="J109" s="56"/>
      <c r="K109" s="56"/>
      <c r="L109" s="56"/>
      <c r="M109" s="56"/>
      <c r="N109" s="56"/>
      <c r="O109" s="56"/>
      <c r="P109" s="56"/>
      <c r="Q109" s="56"/>
      <c r="R109" s="778"/>
      <c r="S109" s="778"/>
      <c r="T109" s="375"/>
      <c r="U109" s="375"/>
    </row>
    <row r="110" spans="1:21" ht="46.8" x14ac:dyDescent="0.3">
      <c r="A110" s="60" t="s">
        <v>627</v>
      </c>
      <c r="B110" s="74" t="s">
        <v>628</v>
      </c>
      <c r="C110" s="168" t="s">
        <v>609</v>
      </c>
      <c r="D110" s="62">
        <v>20</v>
      </c>
      <c r="E110" s="88">
        <v>3.6</v>
      </c>
      <c r="F110" s="62">
        <v>19</v>
      </c>
      <c r="G110" s="62">
        <v>24</v>
      </c>
      <c r="H110" s="62" t="s">
        <v>221</v>
      </c>
      <c r="I110" s="774">
        <f t="shared" ref="I110:I116" si="21">R110/(1-Q110)</f>
        <v>97.594560000000001</v>
      </c>
      <c r="J110" s="56">
        <v>0.05</v>
      </c>
      <c r="K110" s="56">
        <v>0.02</v>
      </c>
      <c r="L110" s="56">
        <v>0.03</v>
      </c>
      <c r="M110" s="56">
        <v>0.04</v>
      </c>
      <c r="N110" s="56">
        <v>0.01</v>
      </c>
      <c r="O110" s="56">
        <v>0.1</v>
      </c>
      <c r="P110" s="56">
        <v>0</v>
      </c>
      <c r="Q110" s="56">
        <f t="shared" ref="Q110:Q116" si="22">SUM(J110:P110)</f>
        <v>0.25</v>
      </c>
      <c r="R110" s="749">
        <f t="shared" ref="R110:R116" si="23">S110*1.2</f>
        <v>73.195920000000001</v>
      </c>
      <c r="S110" s="749">
        <v>60.996600000000001</v>
      </c>
      <c r="T110" s="69" t="s">
        <v>198</v>
      </c>
      <c r="U110" s="58" t="s">
        <v>1720</v>
      </c>
    </row>
    <row r="111" spans="1:21" ht="46.8" x14ac:dyDescent="0.3">
      <c r="A111" s="60" t="s">
        <v>629</v>
      </c>
      <c r="B111" s="74" t="s">
        <v>630</v>
      </c>
      <c r="C111" s="168" t="s">
        <v>609</v>
      </c>
      <c r="D111" s="62">
        <v>20</v>
      </c>
      <c r="E111" s="88">
        <v>3.6</v>
      </c>
      <c r="F111" s="62">
        <v>19</v>
      </c>
      <c r="G111" s="62">
        <v>24</v>
      </c>
      <c r="H111" s="62" t="s">
        <v>221</v>
      </c>
      <c r="I111" s="774">
        <f t="shared" si="21"/>
        <v>102.11008</v>
      </c>
      <c r="J111" s="56">
        <v>0.05</v>
      </c>
      <c r="K111" s="56">
        <v>0.02</v>
      </c>
      <c r="L111" s="56">
        <v>0.03</v>
      </c>
      <c r="M111" s="56">
        <v>0.04</v>
      </c>
      <c r="N111" s="56">
        <v>0.01</v>
      </c>
      <c r="O111" s="56">
        <v>0.1</v>
      </c>
      <c r="P111" s="56">
        <v>0</v>
      </c>
      <c r="Q111" s="56">
        <f t="shared" si="22"/>
        <v>0.25</v>
      </c>
      <c r="R111" s="749">
        <f t="shared" si="23"/>
        <v>76.582560000000001</v>
      </c>
      <c r="S111" s="749">
        <v>63.818800000000003</v>
      </c>
      <c r="T111" s="69" t="s">
        <v>198</v>
      </c>
      <c r="U111" s="58" t="s">
        <v>1720</v>
      </c>
    </row>
    <row r="112" spans="1:21" ht="46.8" x14ac:dyDescent="0.3">
      <c r="A112" s="60" t="s">
        <v>631</v>
      </c>
      <c r="B112" s="74" t="s">
        <v>632</v>
      </c>
      <c r="C112" s="168" t="s">
        <v>609</v>
      </c>
      <c r="D112" s="62">
        <v>20</v>
      </c>
      <c r="E112" s="88">
        <v>3.6</v>
      </c>
      <c r="F112" s="62">
        <v>28</v>
      </c>
      <c r="G112" s="62">
        <v>12</v>
      </c>
      <c r="H112" s="62" t="s">
        <v>221</v>
      </c>
      <c r="I112" s="774">
        <f t="shared" si="21"/>
        <v>112.36064</v>
      </c>
      <c r="J112" s="56">
        <v>0.05</v>
      </c>
      <c r="K112" s="56">
        <v>0.02</v>
      </c>
      <c r="L112" s="56">
        <v>0.03</v>
      </c>
      <c r="M112" s="56">
        <v>0.04</v>
      </c>
      <c r="N112" s="56">
        <v>0.01</v>
      </c>
      <c r="O112" s="56">
        <v>0.1</v>
      </c>
      <c r="P112" s="56">
        <v>0</v>
      </c>
      <c r="Q112" s="56">
        <f t="shared" si="22"/>
        <v>0.25</v>
      </c>
      <c r="R112" s="749">
        <f t="shared" si="23"/>
        <v>84.270480000000006</v>
      </c>
      <c r="S112" s="749">
        <v>70.225400000000008</v>
      </c>
      <c r="T112" s="69" t="s">
        <v>198</v>
      </c>
      <c r="U112" s="58" t="s">
        <v>1720</v>
      </c>
    </row>
    <row r="113" spans="1:21" ht="46.8" x14ac:dyDescent="0.3">
      <c r="A113" s="60" t="s">
        <v>633</v>
      </c>
      <c r="B113" s="74" t="s">
        <v>634</v>
      </c>
      <c r="C113" s="168" t="s">
        <v>612</v>
      </c>
      <c r="D113" s="62">
        <v>10</v>
      </c>
      <c r="E113" s="88">
        <v>3.6</v>
      </c>
      <c r="F113" s="62">
        <v>16</v>
      </c>
      <c r="G113" s="62">
        <v>24</v>
      </c>
      <c r="H113" s="62" t="s">
        <v>221</v>
      </c>
      <c r="I113" s="774">
        <f t="shared" si="21"/>
        <v>49.670719999999996</v>
      </c>
      <c r="J113" s="56">
        <v>0.05</v>
      </c>
      <c r="K113" s="56">
        <v>0.02</v>
      </c>
      <c r="L113" s="56">
        <v>0.03</v>
      </c>
      <c r="M113" s="56">
        <v>0.04</v>
      </c>
      <c r="N113" s="56">
        <v>0.01</v>
      </c>
      <c r="O113" s="56">
        <v>0.1</v>
      </c>
      <c r="P113" s="56">
        <v>0</v>
      </c>
      <c r="Q113" s="56">
        <f t="shared" si="22"/>
        <v>0.25</v>
      </c>
      <c r="R113" s="749">
        <f t="shared" si="23"/>
        <v>37.253039999999999</v>
      </c>
      <c r="S113" s="749">
        <v>31.0442</v>
      </c>
      <c r="T113" s="69" t="s">
        <v>198</v>
      </c>
      <c r="U113" s="58" t="s">
        <v>1720</v>
      </c>
    </row>
    <row r="114" spans="1:21" ht="46.8" x14ac:dyDescent="0.3">
      <c r="A114" s="60" t="s">
        <v>635</v>
      </c>
      <c r="B114" s="74" t="s">
        <v>636</v>
      </c>
      <c r="C114" s="168" t="s">
        <v>612</v>
      </c>
      <c r="D114" s="62">
        <v>10</v>
      </c>
      <c r="E114" s="88">
        <v>3.6</v>
      </c>
      <c r="F114" s="62">
        <v>16</v>
      </c>
      <c r="G114" s="62">
        <v>24</v>
      </c>
      <c r="H114" s="62" t="s">
        <v>38</v>
      </c>
      <c r="I114" s="774">
        <f t="shared" si="21"/>
        <v>55.372800000000005</v>
      </c>
      <c r="J114" s="56">
        <v>0.05</v>
      </c>
      <c r="K114" s="56">
        <v>0.02</v>
      </c>
      <c r="L114" s="56">
        <v>0.03</v>
      </c>
      <c r="M114" s="56">
        <v>0.04</v>
      </c>
      <c r="N114" s="56">
        <v>0.01</v>
      </c>
      <c r="O114" s="56">
        <v>0.1</v>
      </c>
      <c r="P114" s="56">
        <v>0</v>
      </c>
      <c r="Q114" s="56">
        <f t="shared" si="22"/>
        <v>0.25</v>
      </c>
      <c r="R114" s="749">
        <f t="shared" si="23"/>
        <v>41.529600000000002</v>
      </c>
      <c r="S114" s="749">
        <v>34.608000000000004</v>
      </c>
      <c r="T114" s="69" t="s">
        <v>198</v>
      </c>
      <c r="U114" s="58" t="s">
        <v>1720</v>
      </c>
    </row>
    <row r="115" spans="1:21" ht="46.8" x14ac:dyDescent="0.3">
      <c r="A115" s="60" t="s">
        <v>637</v>
      </c>
      <c r="B115" s="74" t="s">
        <v>638</v>
      </c>
      <c r="C115" s="168" t="s">
        <v>612</v>
      </c>
      <c r="D115" s="62">
        <v>10</v>
      </c>
      <c r="E115" s="88">
        <v>3.6</v>
      </c>
      <c r="F115" s="62">
        <v>19.5</v>
      </c>
      <c r="G115" s="62">
        <v>24</v>
      </c>
      <c r="H115" s="62" t="s">
        <v>221</v>
      </c>
      <c r="I115" s="774">
        <f t="shared" si="21"/>
        <v>56.790079999999996</v>
      </c>
      <c r="J115" s="56">
        <v>0.05</v>
      </c>
      <c r="K115" s="56">
        <v>0.02</v>
      </c>
      <c r="L115" s="56">
        <v>0.03</v>
      </c>
      <c r="M115" s="56">
        <v>0.04</v>
      </c>
      <c r="N115" s="56">
        <v>0.01</v>
      </c>
      <c r="O115" s="56">
        <v>0.1</v>
      </c>
      <c r="P115" s="56">
        <v>0</v>
      </c>
      <c r="Q115" s="56">
        <f t="shared" si="22"/>
        <v>0.25</v>
      </c>
      <c r="R115" s="749">
        <f t="shared" si="23"/>
        <v>42.592559999999999</v>
      </c>
      <c r="S115" s="749">
        <v>35.4938</v>
      </c>
      <c r="T115" s="69" t="s">
        <v>198</v>
      </c>
      <c r="U115" s="58" t="s">
        <v>1720</v>
      </c>
    </row>
    <row r="116" spans="1:21" ht="46.8" x14ac:dyDescent="0.3">
      <c r="A116" s="60" t="s">
        <v>639</v>
      </c>
      <c r="B116" s="74" t="s">
        <v>640</v>
      </c>
      <c r="C116" s="168" t="s">
        <v>612</v>
      </c>
      <c r="D116" s="62">
        <v>10</v>
      </c>
      <c r="E116" s="88">
        <v>3.6</v>
      </c>
      <c r="F116" s="62">
        <v>29</v>
      </c>
      <c r="G116" s="62">
        <v>12</v>
      </c>
      <c r="H116" s="62" t="s">
        <v>221</v>
      </c>
      <c r="I116" s="774">
        <f t="shared" si="21"/>
        <v>57.630560000000003</v>
      </c>
      <c r="J116" s="56">
        <v>0.05</v>
      </c>
      <c r="K116" s="56">
        <v>0.02</v>
      </c>
      <c r="L116" s="56">
        <v>0.03</v>
      </c>
      <c r="M116" s="56">
        <v>0.04</v>
      </c>
      <c r="N116" s="56">
        <v>0.01</v>
      </c>
      <c r="O116" s="56">
        <v>0.1</v>
      </c>
      <c r="P116" s="56">
        <v>0</v>
      </c>
      <c r="Q116" s="56">
        <f t="shared" si="22"/>
        <v>0.25</v>
      </c>
      <c r="R116" s="749">
        <f t="shared" si="23"/>
        <v>43.222920000000002</v>
      </c>
      <c r="S116" s="749">
        <v>36.019100000000002</v>
      </c>
      <c r="T116" s="69" t="s">
        <v>198</v>
      </c>
      <c r="U116" s="58" t="s">
        <v>1720</v>
      </c>
    </row>
    <row r="117" spans="1:21" ht="18" x14ac:dyDescent="0.3">
      <c r="A117" s="60"/>
      <c r="B117" s="74"/>
      <c r="C117" s="168"/>
      <c r="D117" s="62"/>
      <c r="E117" s="88"/>
      <c r="F117" s="62"/>
      <c r="G117" s="62"/>
      <c r="H117" s="62"/>
      <c r="I117" s="774"/>
      <c r="J117" s="56"/>
      <c r="K117" s="56"/>
      <c r="L117" s="56"/>
      <c r="M117" s="56"/>
      <c r="N117" s="56"/>
      <c r="O117" s="56"/>
      <c r="P117" s="56"/>
      <c r="Q117" s="56"/>
      <c r="R117" s="778"/>
      <c r="S117" s="778"/>
      <c r="T117" s="375"/>
      <c r="U117" s="375"/>
    </row>
    <row r="118" spans="1:21" ht="46.8" x14ac:dyDescent="0.3">
      <c r="A118" s="53" t="s">
        <v>641</v>
      </c>
      <c r="B118" s="74" t="s">
        <v>642</v>
      </c>
      <c r="C118" s="168" t="s">
        <v>609</v>
      </c>
      <c r="D118" s="62">
        <v>20</v>
      </c>
      <c r="E118" s="88">
        <v>3.6</v>
      </c>
      <c r="F118" s="62">
        <v>20</v>
      </c>
      <c r="G118" s="62">
        <v>24</v>
      </c>
      <c r="H118" s="62" t="s">
        <v>221</v>
      </c>
      <c r="I118" s="774">
        <f>R118/(1-Q118)</f>
        <v>108.24064</v>
      </c>
      <c r="J118" s="56">
        <v>0.05</v>
      </c>
      <c r="K118" s="56">
        <v>0.02</v>
      </c>
      <c r="L118" s="56">
        <v>0.03</v>
      </c>
      <c r="M118" s="56">
        <v>0.04</v>
      </c>
      <c r="N118" s="56">
        <v>0.01</v>
      </c>
      <c r="O118" s="56">
        <v>0.1</v>
      </c>
      <c r="P118" s="56">
        <v>0</v>
      </c>
      <c r="Q118" s="56">
        <f>SUM(J118:P118)</f>
        <v>0.25</v>
      </c>
      <c r="R118" s="749">
        <f t="shared" ref="R118:R121" si="24">S118*1.2</f>
        <v>81.180480000000003</v>
      </c>
      <c r="S118" s="749">
        <v>67.650400000000005</v>
      </c>
      <c r="T118" s="69" t="s">
        <v>198</v>
      </c>
      <c r="U118" s="58" t="s">
        <v>1720</v>
      </c>
    </row>
    <row r="119" spans="1:21" ht="46.8" x14ac:dyDescent="0.3">
      <c r="A119" s="60" t="s">
        <v>643</v>
      </c>
      <c r="B119" s="74" t="s">
        <v>644</v>
      </c>
      <c r="C119" s="168" t="s">
        <v>609</v>
      </c>
      <c r="D119" s="62">
        <v>20</v>
      </c>
      <c r="E119" s="88">
        <v>3.6</v>
      </c>
      <c r="F119" s="62">
        <v>30</v>
      </c>
      <c r="G119" s="62">
        <v>12</v>
      </c>
      <c r="H119" s="62" t="s">
        <v>221</v>
      </c>
      <c r="I119" s="774">
        <f>R119/(1-Q119)</f>
        <v>115.26112000000001</v>
      </c>
      <c r="J119" s="56">
        <v>0.05</v>
      </c>
      <c r="K119" s="56">
        <v>0.02</v>
      </c>
      <c r="L119" s="56">
        <v>0.03</v>
      </c>
      <c r="M119" s="56">
        <v>0.04</v>
      </c>
      <c r="N119" s="56">
        <v>0.01</v>
      </c>
      <c r="O119" s="56">
        <v>0.1</v>
      </c>
      <c r="P119" s="56">
        <v>0</v>
      </c>
      <c r="Q119" s="56">
        <f>SUM(J119:P119)</f>
        <v>0.25</v>
      </c>
      <c r="R119" s="749">
        <f t="shared" si="24"/>
        <v>86.445840000000004</v>
      </c>
      <c r="S119" s="749">
        <v>72.038200000000003</v>
      </c>
      <c r="T119" s="69" t="s">
        <v>198</v>
      </c>
      <c r="U119" s="58" t="s">
        <v>1720</v>
      </c>
    </row>
    <row r="120" spans="1:21" ht="46.8" x14ac:dyDescent="0.3">
      <c r="A120" s="60" t="s">
        <v>645</v>
      </c>
      <c r="B120" s="74" t="s">
        <v>646</v>
      </c>
      <c r="C120" s="168" t="s">
        <v>612</v>
      </c>
      <c r="D120" s="62">
        <v>10</v>
      </c>
      <c r="E120" s="88">
        <v>3.6</v>
      </c>
      <c r="F120" s="62">
        <v>19</v>
      </c>
      <c r="G120" s="62">
        <v>24</v>
      </c>
      <c r="H120" s="62" t="s">
        <v>221</v>
      </c>
      <c r="I120" s="774">
        <f>R120/(1-Q120)</f>
        <v>57.383360000000003</v>
      </c>
      <c r="J120" s="56">
        <v>0.05</v>
      </c>
      <c r="K120" s="56">
        <v>0.02</v>
      </c>
      <c r="L120" s="56">
        <v>0.03</v>
      </c>
      <c r="M120" s="56">
        <v>0.04</v>
      </c>
      <c r="N120" s="56">
        <v>0.01</v>
      </c>
      <c r="O120" s="56">
        <v>0.1</v>
      </c>
      <c r="P120" s="56">
        <v>0</v>
      </c>
      <c r="Q120" s="56">
        <f>SUM(J120:P120)</f>
        <v>0.25</v>
      </c>
      <c r="R120" s="749">
        <f t="shared" si="24"/>
        <v>43.037520000000001</v>
      </c>
      <c r="S120" s="749">
        <v>35.864600000000003</v>
      </c>
      <c r="T120" s="69" t="s">
        <v>198</v>
      </c>
      <c r="U120" s="58" t="s">
        <v>1720</v>
      </c>
    </row>
    <row r="121" spans="1:21" ht="46.8" x14ac:dyDescent="0.3">
      <c r="A121" s="60" t="s">
        <v>647</v>
      </c>
      <c r="B121" s="74" t="s">
        <v>648</v>
      </c>
      <c r="C121" s="168" t="s">
        <v>612</v>
      </c>
      <c r="D121" s="62">
        <v>10</v>
      </c>
      <c r="E121" s="88">
        <v>3.6</v>
      </c>
      <c r="F121" s="62">
        <v>28</v>
      </c>
      <c r="G121" s="62">
        <v>12</v>
      </c>
      <c r="H121" s="62" t="s">
        <v>221</v>
      </c>
      <c r="I121" s="774">
        <f>R121/(1-Q121)</f>
        <v>59.74</v>
      </c>
      <c r="J121" s="56">
        <v>0.05</v>
      </c>
      <c r="K121" s="56">
        <v>0.02</v>
      </c>
      <c r="L121" s="56">
        <v>0.03</v>
      </c>
      <c r="M121" s="56">
        <v>0.04</v>
      </c>
      <c r="N121" s="56">
        <v>0.01</v>
      </c>
      <c r="O121" s="56">
        <v>0.1</v>
      </c>
      <c r="P121" s="56">
        <v>0</v>
      </c>
      <c r="Q121" s="56">
        <f>SUM(J121:P121)</f>
        <v>0.25</v>
      </c>
      <c r="R121" s="749">
        <f t="shared" si="24"/>
        <v>44.805</v>
      </c>
      <c r="S121" s="749">
        <v>37.337499999999999</v>
      </c>
      <c r="T121" s="69" t="s">
        <v>198</v>
      </c>
      <c r="U121" s="58" t="s">
        <v>1720</v>
      </c>
    </row>
    <row r="122" spans="1:21" ht="15.6" x14ac:dyDescent="0.3">
      <c r="A122" s="376"/>
      <c r="B122" s="372"/>
      <c r="C122" s="372"/>
      <c r="D122" s="377"/>
      <c r="E122" s="373"/>
      <c r="F122" s="373"/>
      <c r="G122" s="373"/>
      <c r="H122" s="373"/>
      <c r="I122" s="900"/>
      <c r="J122" s="376"/>
      <c r="K122" s="222"/>
      <c r="L122" s="222"/>
      <c r="R122" s="877"/>
      <c r="S122" s="877"/>
    </row>
    <row r="123" spans="1:21" ht="15.6" x14ac:dyDescent="0.3">
      <c r="A123" s="371" t="s">
        <v>605</v>
      </c>
      <c r="B123" s="372"/>
      <c r="C123" s="372"/>
      <c r="D123" s="377"/>
      <c r="E123" s="373"/>
      <c r="F123" s="373"/>
      <c r="G123" s="373"/>
      <c r="H123" s="373"/>
      <c r="I123" s="899"/>
      <c r="J123" s="82"/>
      <c r="K123" s="222"/>
      <c r="L123" s="222"/>
      <c r="R123" s="877"/>
      <c r="S123" s="877"/>
    </row>
    <row r="124" spans="1:21" ht="15.6" x14ac:dyDescent="0.3">
      <c r="A124" s="342" t="s">
        <v>649</v>
      </c>
      <c r="B124" s="343"/>
      <c r="C124" s="343"/>
      <c r="D124" s="374"/>
      <c r="E124" s="344"/>
      <c r="F124" s="344"/>
      <c r="G124" s="344"/>
      <c r="H124" s="345"/>
      <c r="I124" s="895"/>
      <c r="J124" s="342"/>
      <c r="K124" s="342"/>
      <c r="L124" s="342"/>
      <c r="M124" s="342"/>
      <c r="N124" s="342"/>
      <c r="O124" s="342"/>
      <c r="P124" s="342"/>
      <c r="Q124" s="342"/>
      <c r="R124" s="881"/>
      <c r="S124" s="881"/>
      <c r="T124" s="342"/>
      <c r="U124" s="342"/>
    </row>
    <row r="125" spans="1:21" ht="15.6" x14ac:dyDescent="0.3">
      <c r="A125" s="346" t="s">
        <v>1991</v>
      </c>
      <c r="B125" s="347"/>
      <c r="C125" s="347"/>
      <c r="D125" s="358"/>
      <c r="E125" s="344"/>
      <c r="F125" s="344"/>
      <c r="G125" s="344"/>
      <c r="H125" s="348"/>
      <c r="I125" s="896"/>
      <c r="J125" s="342"/>
      <c r="K125" s="342"/>
      <c r="L125" s="342"/>
      <c r="M125" s="342"/>
      <c r="N125" s="342"/>
      <c r="O125" s="342"/>
      <c r="P125" s="342"/>
      <c r="Q125" s="342"/>
      <c r="R125" s="881"/>
      <c r="S125" s="881"/>
      <c r="T125" s="342"/>
      <c r="U125" s="342"/>
    </row>
    <row r="126" spans="1:21" ht="31.2" x14ac:dyDescent="0.3">
      <c r="A126" s="53" t="s">
        <v>650</v>
      </c>
      <c r="B126" s="74" t="s">
        <v>651</v>
      </c>
      <c r="C126" s="168" t="s">
        <v>13</v>
      </c>
      <c r="D126" s="168">
        <v>18</v>
      </c>
      <c r="E126" s="62">
        <v>6.48</v>
      </c>
      <c r="F126" s="88">
        <v>27</v>
      </c>
      <c r="G126" s="62">
        <v>36</v>
      </c>
      <c r="H126" s="55" t="s">
        <v>38</v>
      </c>
      <c r="I126" s="774">
        <f t="shared" ref="I126:I132" si="25">R126/(1-Q126)</f>
        <v>24.505759999999995</v>
      </c>
      <c r="J126" s="56">
        <v>0.05</v>
      </c>
      <c r="K126" s="56">
        <v>0.02</v>
      </c>
      <c r="L126" s="56">
        <v>0.03</v>
      </c>
      <c r="M126" s="56">
        <v>0.04</v>
      </c>
      <c r="N126" s="56">
        <v>0.01</v>
      </c>
      <c r="O126" s="56">
        <v>0.1</v>
      </c>
      <c r="P126" s="56">
        <v>0</v>
      </c>
      <c r="Q126" s="56">
        <f t="shared" ref="Q126:Q132" si="26">SUM(J126:P126)</f>
        <v>0.25</v>
      </c>
      <c r="R126" s="749">
        <f t="shared" ref="R126:R132" si="27">S126*1.2</f>
        <v>18.379319999999996</v>
      </c>
      <c r="S126" s="749">
        <v>15.316099999999999</v>
      </c>
      <c r="T126" s="69" t="s">
        <v>198</v>
      </c>
      <c r="U126" s="58" t="s">
        <v>1720</v>
      </c>
    </row>
    <row r="127" spans="1:21" ht="31.2" x14ac:dyDescent="0.3">
      <c r="A127" s="60" t="s">
        <v>652</v>
      </c>
      <c r="B127" s="74" t="s">
        <v>653</v>
      </c>
      <c r="C127" s="168" t="s">
        <v>14</v>
      </c>
      <c r="D127" s="62">
        <v>12</v>
      </c>
      <c r="E127" s="88">
        <v>8.64</v>
      </c>
      <c r="F127" s="62">
        <v>47</v>
      </c>
      <c r="G127" s="62">
        <v>18</v>
      </c>
      <c r="H127" s="62" t="s">
        <v>221</v>
      </c>
      <c r="I127" s="774">
        <f t="shared" si="25"/>
        <v>28.872960000000003</v>
      </c>
      <c r="J127" s="56">
        <v>0.05</v>
      </c>
      <c r="K127" s="56">
        <v>0.02</v>
      </c>
      <c r="L127" s="56">
        <v>0.03</v>
      </c>
      <c r="M127" s="56">
        <v>0.04</v>
      </c>
      <c r="N127" s="56">
        <v>0.01</v>
      </c>
      <c r="O127" s="56">
        <v>0.1</v>
      </c>
      <c r="P127" s="56">
        <v>0</v>
      </c>
      <c r="Q127" s="56">
        <f t="shared" si="26"/>
        <v>0.25</v>
      </c>
      <c r="R127" s="749">
        <f t="shared" si="27"/>
        <v>21.654720000000001</v>
      </c>
      <c r="S127" s="749">
        <v>18.0456</v>
      </c>
      <c r="T127" s="69" t="s">
        <v>198</v>
      </c>
      <c r="U127" s="58" t="s">
        <v>1720</v>
      </c>
    </row>
    <row r="128" spans="1:21" ht="46.8" x14ac:dyDescent="0.3">
      <c r="A128" s="60" t="s">
        <v>654</v>
      </c>
      <c r="B128" s="74" t="s">
        <v>655</v>
      </c>
      <c r="C128" s="168" t="s">
        <v>13</v>
      </c>
      <c r="D128" s="62">
        <v>18</v>
      </c>
      <c r="E128" s="88">
        <v>6.48</v>
      </c>
      <c r="F128" s="62">
        <v>27</v>
      </c>
      <c r="G128" s="62">
        <v>36</v>
      </c>
      <c r="H128" s="62" t="s">
        <v>221</v>
      </c>
      <c r="I128" s="774">
        <f t="shared" si="25"/>
        <v>29.663999999999998</v>
      </c>
      <c r="J128" s="56">
        <v>0.05</v>
      </c>
      <c r="K128" s="56">
        <v>0.02</v>
      </c>
      <c r="L128" s="56">
        <v>0.03</v>
      </c>
      <c r="M128" s="56">
        <v>0.04</v>
      </c>
      <c r="N128" s="56">
        <v>0.01</v>
      </c>
      <c r="O128" s="56">
        <v>0.1</v>
      </c>
      <c r="P128" s="56">
        <v>0</v>
      </c>
      <c r="Q128" s="56">
        <f t="shared" si="26"/>
        <v>0.25</v>
      </c>
      <c r="R128" s="749">
        <f t="shared" si="27"/>
        <v>22.247999999999998</v>
      </c>
      <c r="S128" s="749">
        <v>18.54</v>
      </c>
      <c r="T128" s="69" t="s">
        <v>198</v>
      </c>
      <c r="U128" s="58" t="s">
        <v>1720</v>
      </c>
    </row>
    <row r="129" spans="1:21" ht="46.8" x14ac:dyDescent="0.3">
      <c r="A129" s="60" t="s">
        <v>656</v>
      </c>
      <c r="B129" s="74" t="s">
        <v>657</v>
      </c>
      <c r="C129" s="168" t="s">
        <v>13</v>
      </c>
      <c r="D129" s="62">
        <v>18</v>
      </c>
      <c r="E129" s="88">
        <v>6.48</v>
      </c>
      <c r="F129" s="62">
        <v>27</v>
      </c>
      <c r="G129" s="62">
        <v>36</v>
      </c>
      <c r="H129" s="62" t="s">
        <v>221</v>
      </c>
      <c r="I129" s="774">
        <f t="shared" si="25"/>
        <v>34.327839999999995</v>
      </c>
      <c r="J129" s="56">
        <v>0.05</v>
      </c>
      <c r="K129" s="56">
        <v>0.02</v>
      </c>
      <c r="L129" s="56">
        <v>0.03</v>
      </c>
      <c r="M129" s="56">
        <v>0.04</v>
      </c>
      <c r="N129" s="56">
        <v>0.01</v>
      </c>
      <c r="O129" s="56">
        <v>0.1</v>
      </c>
      <c r="P129" s="56">
        <v>0</v>
      </c>
      <c r="Q129" s="56">
        <f t="shared" si="26"/>
        <v>0.25</v>
      </c>
      <c r="R129" s="749">
        <f t="shared" si="27"/>
        <v>25.745879999999996</v>
      </c>
      <c r="S129" s="749">
        <v>21.454899999999999</v>
      </c>
      <c r="T129" s="69" t="s">
        <v>198</v>
      </c>
      <c r="U129" s="58" t="s">
        <v>1720</v>
      </c>
    </row>
    <row r="130" spans="1:21" ht="46.8" x14ac:dyDescent="0.3">
      <c r="A130" s="60" t="s">
        <v>658</v>
      </c>
      <c r="B130" s="74" t="s">
        <v>659</v>
      </c>
      <c r="C130" s="168" t="s">
        <v>13</v>
      </c>
      <c r="D130" s="62">
        <v>10</v>
      </c>
      <c r="E130" s="88">
        <v>3.6</v>
      </c>
      <c r="F130" s="62">
        <v>26</v>
      </c>
      <c r="G130" s="62">
        <v>12</v>
      </c>
      <c r="H130" s="62" t="s">
        <v>221</v>
      </c>
      <c r="I130" s="774">
        <f t="shared" si="25"/>
        <v>41.282400000000003</v>
      </c>
      <c r="J130" s="56">
        <v>0.05</v>
      </c>
      <c r="K130" s="56">
        <v>0.02</v>
      </c>
      <c r="L130" s="56">
        <v>0.03</v>
      </c>
      <c r="M130" s="56">
        <v>0.04</v>
      </c>
      <c r="N130" s="56">
        <v>0.01</v>
      </c>
      <c r="O130" s="56">
        <v>0.1</v>
      </c>
      <c r="P130" s="56">
        <v>0</v>
      </c>
      <c r="Q130" s="56">
        <f t="shared" si="26"/>
        <v>0.25</v>
      </c>
      <c r="R130" s="749">
        <f t="shared" si="27"/>
        <v>30.9618</v>
      </c>
      <c r="S130" s="749">
        <v>25.801500000000001</v>
      </c>
      <c r="T130" s="69" t="s">
        <v>198</v>
      </c>
      <c r="U130" s="58" t="s">
        <v>1720</v>
      </c>
    </row>
    <row r="131" spans="1:21" ht="46.8" x14ac:dyDescent="0.3">
      <c r="A131" s="60" t="s">
        <v>660</v>
      </c>
      <c r="B131" s="74" t="s">
        <v>661</v>
      </c>
      <c r="C131" s="168" t="s">
        <v>14</v>
      </c>
      <c r="D131" s="62">
        <v>12</v>
      </c>
      <c r="E131" s="88">
        <v>8.64</v>
      </c>
      <c r="F131" s="62">
        <v>38</v>
      </c>
      <c r="G131" s="62">
        <v>18</v>
      </c>
      <c r="H131" s="62" t="s">
        <v>221</v>
      </c>
      <c r="I131" s="774">
        <f t="shared" si="25"/>
        <v>29.663999999999998</v>
      </c>
      <c r="J131" s="56">
        <v>0.05</v>
      </c>
      <c r="K131" s="56">
        <v>0.02</v>
      </c>
      <c r="L131" s="56">
        <v>0.03</v>
      </c>
      <c r="M131" s="56">
        <v>0.04</v>
      </c>
      <c r="N131" s="56">
        <v>0.01</v>
      </c>
      <c r="O131" s="56">
        <v>0.1</v>
      </c>
      <c r="P131" s="56">
        <v>0</v>
      </c>
      <c r="Q131" s="56">
        <f t="shared" si="26"/>
        <v>0.25</v>
      </c>
      <c r="R131" s="749">
        <f t="shared" si="27"/>
        <v>22.247999999999998</v>
      </c>
      <c r="S131" s="749">
        <v>18.54</v>
      </c>
      <c r="T131" s="69" t="s">
        <v>198</v>
      </c>
      <c r="U131" s="58" t="s">
        <v>1720</v>
      </c>
    </row>
    <row r="132" spans="1:21" ht="46.8" x14ac:dyDescent="0.3">
      <c r="A132" s="60" t="s">
        <v>662</v>
      </c>
      <c r="B132" s="74" t="s">
        <v>663</v>
      </c>
      <c r="C132" s="168" t="s">
        <v>14</v>
      </c>
      <c r="D132" s="62">
        <v>12</v>
      </c>
      <c r="E132" s="88">
        <v>8.64</v>
      </c>
      <c r="F132" s="62">
        <v>39</v>
      </c>
      <c r="G132" s="62">
        <v>18</v>
      </c>
      <c r="H132" s="62" t="s">
        <v>221</v>
      </c>
      <c r="I132" s="774">
        <f t="shared" si="25"/>
        <v>34.327839999999995</v>
      </c>
      <c r="J132" s="56">
        <v>0.05</v>
      </c>
      <c r="K132" s="56">
        <v>0.02</v>
      </c>
      <c r="L132" s="56">
        <v>0.03</v>
      </c>
      <c r="M132" s="56">
        <v>0.04</v>
      </c>
      <c r="N132" s="56">
        <v>0.01</v>
      </c>
      <c r="O132" s="56">
        <v>0.1</v>
      </c>
      <c r="P132" s="56">
        <v>0</v>
      </c>
      <c r="Q132" s="56">
        <f t="shared" si="26"/>
        <v>0.25</v>
      </c>
      <c r="R132" s="749">
        <f t="shared" si="27"/>
        <v>25.745879999999996</v>
      </c>
      <c r="S132" s="749">
        <v>21.454899999999999</v>
      </c>
      <c r="T132" s="69" t="s">
        <v>198</v>
      </c>
      <c r="U132" s="58" t="s">
        <v>1720</v>
      </c>
    </row>
    <row r="133" spans="1:21" ht="18" x14ac:dyDescent="0.3">
      <c r="A133" s="60"/>
      <c r="B133" s="74"/>
      <c r="C133" s="168"/>
      <c r="D133" s="62"/>
      <c r="E133" s="88"/>
      <c r="F133" s="62"/>
      <c r="G133" s="62"/>
      <c r="H133" s="62"/>
      <c r="I133" s="774"/>
      <c r="J133" s="56"/>
      <c r="K133" s="56"/>
      <c r="L133" s="56"/>
      <c r="M133" s="56"/>
      <c r="N133" s="56"/>
      <c r="O133" s="56"/>
      <c r="P133" s="56"/>
      <c r="Q133" s="56"/>
      <c r="R133" s="778"/>
      <c r="S133" s="778"/>
      <c r="T133" s="375"/>
      <c r="U133" s="375"/>
    </row>
    <row r="134" spans="1:21" ht="46.8" x14ac:dyDescent="0.3">
      <c r="A134" s="60" t="s">
        <v>664</v>
      </c>
      <c r="B134" s="74" t="s">
        <v>665</v>
      </c>
      <c r="C134" s="168" t="s">
        <v>13</v>
      </c>
      <c r="D134" s="62">
        <v>18</v>
      </c>
      <c r="E134" s="88">
        <v>6.48</v>
      </c>
      <c r="F134" s="62">
        <v>27</v>
      </c>
      <c r="G134" s="62">
        <v>36</v>
      </c>
      <c r="H134" s="62" t="s">
        <v>221</v>
      </c>
      <c r="I134" s="774">
        <f>R134/(1-Q134)</f>
        <v>20.929599999999997</v>
      </c>
      <c r="J134" s="56">
        <v>0.05</v>
      </c>
      <c r="K134" s="56">
        <v>0.02</v>
      </c>
      <c r="L134" s="56">
        <v>0.03</v>
      </c>
      <c r="M134" s="56">
        <v>0.04</v>
      </c>
      <c r="N134" s="56">
        <v>0.01</v>
      </c>
      <c r="O134" s="56">
        <v>0.1</v>
      </c>
      <c r="P134" s="56">
        <v>0</v>
      </c>
      <c r="Q134" s="56">
        <f>SUM(J134:P134)</f>
        <v>0.25</v>
      </c>
      <c r="R134" s="749">
        <f t="shared" ref="R134:R138" si="28">S134*1.2</f>
        <v>15.697199999999999</v>
      </c>
      <c r="S134" s="749">
        <v>13.081</v>
      </c>
      <c r="T134" s="69" t="s">
        <v>198</v>
      </c>
      <c r="U134" s="58" t="s">
        <v>1720</v>
      </c>
    </row>
    <row r="135" spans="1:21" ht="46.8" x14ac:dyDescent="0.3">
      <c r="A135" s="60" t="s">
        <v>666</v>
      </c>
      <c r="B135" s="74" t="s">
        <v>667</v>
      </c>
      <c r="C135" s="168" t="s">
        <v>13</v>
      </c>
      <c r="D135" s="62">
        <v>18</v>
      </c>
      <c r="E135" s="88">
        <v>6.48</v>
      </c>
      <c r="F135" s="62">
        <v>27</v>
      </c>
      <c r="G135" s="62">
        <v>36</v>
      </c>
      <c r="H135" s="62" t="s">
        <v>221</v>
      </c>
      <c r="I135" s="774">
        <f>R135/(1-Q135)</f>
        <v>24.275040000000001</v>
      </c>
      <c r="J135" s="56">
        <v>0.05</v>
      </c>
      <c r="K135" s="56">
        <v>0.02</v>
      </c>
      <c r="L135" s="56">
        <v>0.03</v>
      </c>
      <c r="M135" s="56">
        <v>0.04</v>
      </c>
      <c r="N135" s="56">
        <v>0.01</v>
      </c>
      <c r="O135" s="56">
        <v>0.1</v>
      </c>
      <c r="P135" s="56">
        <v>0</v>
      </c>
      <c r="Q135" s="56">
        <f>SUM(J135:P135)</f>
        <v>0.25</v>
      </c>
      <c r="R135" s="749">
        <f t="shared" si="28"/>
        <v>18.20628</v>
      </c>
      <c r="S135" s="749">
        <v>15.171900000000001</v>
      </c>
      <c r="T135" s="69" t="s">
        <v>198</v>
      </c>
      <c r="U135" s="58" t="s">
        <v>1720</v>
      </c>
    </row>
    <row r="136" spans="1:21" ht="46.8" x14ac:dyDescent="0.3">
      <c r="A136" s="60" t="s">
        <v>668</v>
      </c>
      <c r="B136" s="74" t="s">
        <v>669</v>
      </c>
      <c r="C136" s="168" t="s">
        <v>13</v>
      </c>
      <c r="D136" s="62">
        <v>10</v>
      </c>
      <c r="E136" s="88">
        <v>3.6</v>
      </c>
      <c r="F136" s="62">
        <v>26</v>
      </c>
      <c r="G136" s="62">
        <v>12</v>
      </c>
      <c r="H136" s="62" t="s">
        <v>221</v>
      </c>
      <c r="I136" s="774">
        <f>R136/(1-Q136)</f>
        <v>41.282400000000003</v>
      </c>
      <c r="J136" s="56">
        <v>0.05</v>
      </c>
      <c r="K136" s="56">
        <v>0.02</v>
      </c>
      <c r="L136" s="56">
        <v>0.03</v>
      </c>
      <c r="M136" s="56">
        <v>0.04</v>
      </c>
      <c r="N136" s="56">
        <v>0.01</v>
      </c>
      <c r="O136" s="56">
        <v>0.1</v>
      </c>
      <c r="P136" s="56">
        <v>0</v>
      </c>
      <c r="Q136" s="56">
        <f>SUM(J136:P136)</f>
        <v>0.25</v>
      </c>
      <c r="R136" s="749">
        <f t="shared" si="28"/>
        <v>30.9618</v>
      </c>
      <c r="S136" s="749">
        <v>25.801500000000001</v>
      </c>
      <c r="T136" s="69" t="s">
        <v>198</v>
      </c>
      <c r="U136" s="58" t="s">
        <v>1720</v>
      </c>
    </row>
    <row r="137" spans="1:21" ht="46.8" x14ac:dyDescent="0.3">
      <c r="A137" s="60" t="s">
        <v>670</v>
      </c>
      <c r="B137" s="74" t="s">
        <v>671</v>
      </c>
      <c r="C137" s="168" t="s">
        <v>14</v>
      </c>
      <c r="D137" s="62">
        <v>12</v>
      </c>
      <c r="E137" s="88">
        <v>8.64</v>
      </c>
      <c r="F137" s="62">
        <v>37</v>
      </c>
      <c r="G137" s="62">
        <v>18</v>
      </c>
      <c r="H137" s="62" t="s">
        <v>221</v>
      </c>
      <c r="I137" s="774">
        <f>R137/(1-Q137)</f>
        <v>29.663999999999998</v>
      </c>
      <c r="J137" s="56">
        <v>0.05</v>
      </c>
      <c r="K137" s="56">
        <v>0.02</v>
      </c>
      <c r="L137" s="56">
        <v>0.03</v>
      </c>
      <c r="M137" s="56">
        <v>0.04</v>
      </c>
      <c r="N137" s="56">
        <v>0.01</v>
      </c>
      <c r="O137" s="56">
        <v>0.1</v>
      </c>
      <c r="P137" s="56">
        <v>0</v>
      </c>
      <c r="Q137" s="56">
        <f>SUM(J137:P137)</f>
        <v>0.25</v>
      </c>
      <c r="R137" s="749">
        <f t="shared" si="28"/>
        <v>22.247999999999998</v>
      </c>
      <c r="S137" s="749">
        <v>18.54</v>
      </c>
      <c r="T137" s="69" t="s">
        <v>198</v>
      </c>
      <c r="U137" s="58" t="s">
        <v>1720</v>
      </c>
    </row>
    <row r="138" spans="1:21" ht="46.8" x14ac:dyDescent="0.3">
      <c r="A138" s="60" t="s">
        <v>672</v>
      </c>
      <c r="B138" s="74" t="s">
        <v>673</v>
      </c>
      <c r="C138" s="168" t="s">
        <v>14</v>
      </c>
      <c r="D138" s="62">
        <v>12</v>
      </c>
      <c r="E138" s="88">
        <v>8.64</v>
      </c>
      <c r="F138" s="62">
        <v>38</v>
      </c>
      <c r="G138" s="62">
        <v>18</v>
      </c>
      <c r="H138" s="62" t="s">
        <v>221</v>
      </c>
      <c r="I138" s="774">
        <f>R138/(1-Q138)</f>
        <v>34.327839999999995</v>
      </c>
      <c r="J138" s="56">
        <v>0.05</v>
      </c>
      <c r="K138" s="56">
        <v>0.02</v>
      </c>
      <c r="L138" s="56">
        <v>0.03</v>
      </c>
      <c r="M138" s="56">
        <v>0.04</v>
      </c>
      <c r="N138" s="56">
        <v>0.01</v>
      </c>
      <c r="O138" s="56">
        <v>0.1</v>
      </c>
      <c r="P138" s="56">
        <v>0</v>
      </c>
      <c r="Q138" s="56">
        <f>SUM(J138:P138)</f>
        <v>0.25</v>
      </c>
      <c r="R138" s="749">
        <f t="shared" si="28"/>
        <v>25.745879999999996</v>
      </c>
      <c r="S138" s="749">
        <v>21.454899999999999</v>
      </c>
      <c r="T138" s="69" t="s">
        <v>198</v>
      </c>
      <c r="U138" s="58" t="s">
        <v>1720</v>
      </c>
    </row>
    <row r="139" spans="1:21" ht="18" x14ac:dyDescent="0.3">
      <c r="A139" s="60"/>
      <c r="B139" s="74"/>
      <c r="C139" s="168"/>
      <c r="D139" s="62"/>
      <c r="E139" s="88"/>
      <c r="F139" s="62"/>
      <c r="G139" s="62"/>
      <c r="H139" s="62"/>
      <c r="I139" s="774"/>
      <c r="J139" s="56"/>
      <c r="K139" s="56"/>
      <c r="L139" s="56"/>
      <c r="M139" s="56"/>
      <c r="N139" s="56"/>
      <c r="O139" s="56"/>
      <c r="P139" s="56"/>
      <c r="Q139" s="56"/>
      <c r="R139" s="778"/>
      <c r="S139" s="778"/>
      <c r="T139" s="375"/>
      <c r="U139" s="375"/>
    </row>
    <row r="140" spans="1:21" ht="46.8" x14ac:dyDescent="0.3">
      <c r="A140" s="60" t="s">
        <v>674</v>
      </c>
      <c r="B140" s="74" t="s">
        <v>675</v>
      </c>
      <c r="C140" s="168" t="s">
        <v>13</v>
      </c>
      <c r="D140" s="62">
        <v>18</v>
      </c>
      <c r="E140" s="88" t="s">
        <v>676</v>
      </c>
      <c r="F140" s="62">
        <v>27</v>
      </c>
      <c r="G140" s="62">
        <v>36</v>
      </c>
      <c r="H140" s="62" t="s">
        <v>221</v>
      </c>
      <c r="I140" s="774">
        <f>R140/(1-Q140)</f>
        <v>40.656160000000007</v>
      </c>
      <c r="J140" s="56">
        <v>0.05</v>
      </c>
      <c r="K140" s="56">
        <v>0.02</v>
      </c>
      <c r="L140" s="56">
        <v>0.03</v>
      </c>
      <c r="M140" s="56">
        <v>0.04</v>
      </c>
      <c r="N140" s="56">
        <v>0.01</v>
      </c>
      <c r="O140" s="56">
        <v>0.1</v>
      </c>
      <c r="P140" s="56">
        <v>0</v>
      </c>
      <c r="Q140" s="56">
        <f>SUM(J140:P140)</f>
        <v>0.25</v>
      </c>
      <c r="R140" s="749">
        <f t="shared" ref="R140:R144" si="29">S140*1.2</f>
        <v>30.492120000000003</v>
      </c>
      <c r="S140" s="749">
        <v>25.410100000000003</v>
      </c>
      <c r="T140" s="69" t="s">
        <v>198</v>
      </c>
      <c r="U140" s="58" t="s">
        <v>1720</v>
      </c>
    </row>
    <row r="141" spans="1:21" s="147" customFormat="1" ht="46.8" x14ac:dyDescent="0.3">
      <c r="A141" s="60" t="s">
        <v>2081</v>
      </c>
      <c r="B141" s="87" t="s">
        <v>2089</v>
      </c>
      <c r="C141" s="168" t="s">
        <v>13</v>
      </c>
      <c r="D141" s="62">
        <v>18</v>
      </c>
      <c r="E141" s="88" t="s">
        <v>676</v>
      </c>
      <c r="F141" s="62">
        <v>30</v>
      </c>
      <c r="G141" s="62">
        <v>20</v>
      </c>
      <c r="H141" s="62" t="s">
        <v>221</v>
      </c>
      <c r="I141" s="749">
        <f>R141/(1-Q141)</f>
        <v>42.699680000000001</v>
      </c>
      <c r="J141" s="65">
        <v>0.05</v>
      </c>
      <c r="K141" s="65">
        <v>0.02</v>
      </c>
      <c r="L141" s="65">
        <v>0.03</v>
      </c>
      <c r="M141" s="65">
        <v>0.04</v>
      </c>
      <c r="N141" s="65">
        <v>0.01</v>
      </c>
      <c r="O141" s="65">
        <v>0.1</v>
      </c>
      <c r="P141" s="65">
        <v>0</v>
      </c>
      <c r="Q141" s="65">
        <v>0.25</v>
      </c>
      <c r="R141" s="749">
        <f t="shared" si="29"/>
        <v>32.024760000000001</v>
      </c>
      <c r="S141" s="749">
        <v>26.6873</v>
      </c>
      <c r="T141" s="88" t="s">
        <v>198</v>
      </c>
      <c r="U141" s="67" t="s">
        <v>1720</v>
      </c>
    </row>
    <row r="142" spans="1:21" s="147" customFormat="1" ht="46.8" x14ac:dyDescent="0.3">
      <c r="A142" s="60" t="s">
        <v>677</v>
      </c>
      <c r="B142" s="87" t="s">
        <v>678</v>
      </c>
      <c r="C142" s="168" t="s">
        <v>13</v>
      </c>
      <c r="D142" s="62">
        <v>10</v>
      </c>
      <c r="E142" s="88" t="s">
        <v>679</v>
      </c>
      <c r="F142" s="62">
        <v>26</v>
      </c>
      <c r="G142" s="62">
        <v>12</v>
      </c>
      <c r="H142" s="62" t="s">
        <v>221</v>
      </c>
      <c r="I142" s="749">
        <f>R142/(1-Q142)</f>
        <v>47.610720000000008</v>
      </c>
      <c r="J142" s="65">
        <v>0.05</v>
      </c>
      <c r="K142" s="65">
        <v>0.02</v>
      </c>
      <c r="L142" s="65">
        <v>0.03</v>
      </c>
      <c r="M142" s="65">
        <v>0.04</v>
      </c>
      <c r="N142" s="65">
        <v>0.01</v>
      </c>
      <c r="O142" s="65">
        <v>0.1</v>
      </c>
      <c r="P142" s="65">
        <v>0</v>
      </c>
      <c r="Q142" s="65">
        <f>SUM(J142:P142)</f>
        <v>0.25</v>
      </c>
      <c r="R142" s="749">
        <f t="shared" si="29"/>
        <v>35.708040000000004</v>
      </c>
      <c r="S142" s="749">
        <v>29.756700000000002</v>
      </c>
      <c r="T142" s="88" t="s">
        <v>198</v>
      </c>
      <c r="U142" s="67" t="s">
        <v>1720</v>
      </c>
    </row>
    <row r="143" spans="1:21" s="147" customFormat="1" ht="46.8" x14ac:dyDescent="0.3">
      <c r="A143" s="60" t="s">
        <v>680</v>
      </c>
      <c r="B143" s="87" t="s">
        <v>681</v>
      </c>
      <c r="C143" s="168" t="s">
        <v>14</v>
      </c>
      <c r="D143" s="62">
        <v>12</v>
      </c>
      <c r="E143" s="88" t="s">
        <v>682</v>
      </c>
      <c r="F143" s="62">
        <v>47</v>
      </c>
      <c r="G143" s="62">
        <v>18</v>
      </c>
      <c r="H143" s="62" t="s">
        <v>221</v>
      </c>
      <c r="I143" s="749">
        <f>R143/(1-Q143)</f>
        <v>40.656160000000007</v>
      </c>
      <c r="J143" s="65">
        <v>0.05</v>
      </c>
      <c r="K143" s="65">
        <v>0.02</v>
      </c>
      <c r="L143" s="65">
        <v>0.03</v>
      </c>
      <c r="M143" s="65">
        <v>0.04</v>
      </c>
      <c r="N143" s="65">
        <v>0.01</v>
      </c>
      <c r="O143" s="65">
        <v>0.1</v>
      </c>
      <c r="P143" s="65">
        <v>0</v>
      </c>
      <c r="Q143" s="65">
        <f>SUM(J143:P143)</f>
        <v>0.25</v>
      </c>
      <c r="R143" s="749">
        <f t="shared" si="29"/>
        <v>30.492120000000003</v>
      </c>
      <c r="S143" s="749">
        <v>25.410100000000003</v>
      </c>
      <c r="T143" s="88" t="s">
        <v>198</v>
      </c>
      <c r="U143" s="67" t="s">
        <v>1720</v>
      </c>
    </row>
    <row r="144" spans="1:21" s="147" customFormat="1" ht="46.8" x14ac:dyDescent="0.3">
      <c r="A144" s="60" t="s">
        <v>683</v>
      </c>
      <c r="B144" s="87" t="s">
        <v>684</v>
      </c>
      <c r="C144" s="168" t="s">
        <v>14</v>
      </c>
      <c r="D144" s="62">
        <v>8</v>
      </c>
      <c r="E144" s="88" t="s">
        <v>685</v>
      </c>
      <c r="F144" s="62">
        <v>41</v>
      </c>
      <c r="G144" s="62">
        <v>12</v>
      </c>
      <c r="H144" s="62" t="s">
        <v>221</v>
      </c>
      <c r="I144" s="749">
        <f>R144/(1-Q144)</f>
        <v>47.610720000000008</v>
      </c>
      <c r="J144" s="65">
        <v>0.05</v>
      </c>
      <c r="K144" s="65">
        <v>0.02</v>
      </c>
      <c r="L144" s="65">
        <v>0.03</v>
      </c>
      <c r="M144" s="65">
        <v>0.04</v>
      </c>
      <c r="N144" s="65">
        <v>0.01</v>
      </c>
      <c r="O144" s="65">
        <v>0.1</v>
      </c>
      <c r="P144" s="65">
        <v>0</v>
      </c>
      <c r="Q144" s="65">
        <f>SUM(J144:P144)</f>
        <v>0.25</v>
      </c>
      <c r="R144" s="749">
        <f t="shared" si="29"/>
        <v>35.708040000000004</v>
      </c>
      <c r="S144" s="749">
        <v>29.756700000000002</v>
      </c>
      <c r="T144" s="88" t="s">
        <v>198</v>
      </c>
      <c r="U144" s="67" t="s">
        <v>1720</v>
      </c>
    </row>
    <row r="145" spans="1:21" s="147" customFormat="1" ht="15.6" x14ac:dyDescent="0.3">
      <c r="A145" s="378"/>
      <c r="B145" s="379"/>
      <c r="C145" s="379"/>
      <c r="D145" s="380"/>
      <c r="E145" s="149"/>
      <c r="F145" s="380"/>
      <c r="G145" s="149"/>
      <c r="H145" s="362"/>
      <c r="I145" s="901"/>
      <c r="J145" s="362"/>
      <c r="K145" s="232"/>
      <c r="L145" s="232"/>
      <c r="R145" s="751"/>
      <c r="S145" s="751"/>
      <c r="T145" s="357"/>
    </row>
    <row r="146" spans="1:21" ht="15.6" x14ac:dyDescent="0.3">
      <c r="A146" s="371" t="s">
        <v>605</v>
      </c>
      <c r="B146" s="372"/>
      <c r="C146" s="372"/>
      <c r="D146" s="377"/>
      <c r="E146" s="373"/>
      <c r="F146" s="373"/>
      <c r="G146" s="373"/>
      <c r="H146" s="373"/>
      <c r="I146" s="899"/>
      <c r="J146" s="82"/>
      <c r="K146" s="222"/>
      <c r="L146" s="222"/>
      <c r="R146" s="877"/>
      <c r="S146" s="877"/>
      <c r="T146" s="294"/>
    </row>
    <row r="147" spans="1:21" ht="15.6" x14ac:dyDescent="0.3">
      <c r="A147" s="342" t="s">
        <v>686</v>
      </c>
      <c r="B147" s="343"/>
      <c r="C147" s="343"/>
      <c r="D147" s="374"/>
      <c r="E147" s="382"/>
      <c r="F147" s="382"/>
      <c r="G147" s="382"/>
      <c r="H147" s="383"/>
      <c r="I147" s="902"/>
      <c r="J147" s="345"/>
      <c r="K147" s="345"/>
      <c r="L147" s="345"/>
      <c r="M147" s="345"/>
      <c r="N147" s="345"/>
      <c r="O147" s="345"/>
      <c r="P147" s="345"/>
      <c r="Q147" s="345"/>
      <c r="R147" s="880"/>
      <c r="S147" s="880"/>
      <c r="T147" s="359"/>
      <c r="U147" s="345"/>
    </row>
    <row r="148" spans="1:21" ht="15.6" x14ac:dyDescent="0.3">
      <c r="A148" s="346" t="s">
        <v>1992</v>
      </c>
      <c r="B148" s="347"/>
      <c r="C148" s="347"/>
      <c r="D148" s="358"/>
      <c r="E148" s="344"/>
      <c r="F148" s="384"/>
      <c r="G148" s="344"/>
      <c r="H148" s="348"/>
      <c r="I148" s="902"/>
      <c r="J148" s="345"/>
      <c r="K148" s="345"/>
      <c r="L148" s="345"/>
      <c r="M148" s="345"/>
      <c r="N148" s="345"/>
      <c r="O148" s="345"/>
      <c r="P148" s="345"/>
      <c r="Q148" s="345"/>
      <c r="R148" s="880"/>
      <c r="S148" s="880"/>
      <c r="T148" s="359"/>
      <c r="U148" s="345"/>
    </row>
    <row r="149" spans="1:21" ht="46.8" x14ac:dyDescent="0.3">
      <c r="A149" s="60" t="s">
        <v>688</v>
      </c>
      <c r="B149" s="74" t="s">
        <v>689</v>
      </c>
      <c r="C149" s="168" t="s">
        <v>13</v>
      </c>
      <c r="D149" s="62">
        <v>16</v>
      </c>
      <c r="E149" s="88">
        <v>5.76</v>
      </c>
      <c r="F149" s="62">
        <v>24</v>
      </c>
      <c r="G149" s="62">
        <v>36</v>
      </c>
      <c r="H149" s="62" t="s">
        <v>221</v>
      </c>
      <c r="I149" s="774">
        <f>R149/(1-Q149)</f>
        <v>29.713440000000002</v>
      </c>
      <c r="J149" s="56">
        <v>0.05</v>
      </c>
      <c r="K149" s="56">
        <v>0.02</v>
      </c>
      <c r="L149" s="56">
        <v>0.03</v>
      </c>
      <c r="M149" s="56">
        <v>0.04</v>
      </c>
      <c r="N149" s="56">
        <v>0.01</v>
      </c>
      <c r="O149" s="56">
        <v>0.1</v>
      </c>
      <c r="P149" s="56">
        <v>0</v>
      </c>
      <c r="Q149" s="56">
        <f>SUM(J149:P149)</f>
        <v>0.25</v>
      </c>
      <c r="R149" s="749">
        <f t="shared" ref="R149" si="30">S149*1.2</f>
        <v>22.285080000000001</v>
      </c>
      <c r="S149" s="749">
        <v>18.570900000000002</v>
      </c>
      <c r="T149" s="69" t="s">
        <v>198</v>
      </c>
      <c r="U149" s="58" t="s">
        <v>1720</v>
      </c>
    </row>
    <row r="150" spans="1:21" ht="18" x14ac:dyDescent="0.3">
      <c r="A150" s="60"/>
      <c r="B150" s="74"/>
      <c r="C150" s="168"/>
      <c r="D150" s="62"/>
      <c r="E150" s="88"/>
      <c r="F150" s="62"/>
      <c r="G150" s="62"/>
      <c r="H150" s="62"/>
      <c r="I150" s="774"/>
      <c r="J150" s="56"/>
      <c r="K150" s="56"/>
      <c r="L150" s="56"/>
      <c r="M150" s="56"/>
      <c r="N150" s="56"/>
      <c r="O150" s="56"/>
      <c r="P150" s="56"/>
      <c r="Q150" s="56"/>
      <c r="R150" s="778"/>
      <c r="S150" s="778"/>
      <c r="T150" s="375"/>
      <c r="U150" s="375"/>
    </row>
    <row r="151" spans="1:21" ht="46.8" x14ac:dyDescent="0.3">
      <c r="A151" s="60" t="s">
        <v>690</v>
      </c>
      <c r="B151" s="74" t="s">
        <v>691</v>
      </c>
      <c r="C151" s="168" t="s">
        <v>13</v>
      </c>
      <c r="D151" s="62">
        <v>16</v>
      </c>
      <c r="E151" s="88">
        <v>5.76</v>
      </c>
      <c r="F151" s="62">
        <v>24</v>
      </c>
      <c r="G151" s="62">
        <v>36</v>
      </c>
      <c r="H151" s="62" t="s">
        <v>221</v>
      </c>
      <c r="I151" s="774">
        <f>R151/(1-Q151)</f>
        <v>30.339679999999998</v>
      </c>
      <c r="J151" s="56">
        <v>0.05</v>
      </c>
      <c r="K151" s="56">
        <v>0.02</v>
      </c>
      <c r="L151" s="56">
        <v>0.03</v>
      </c>
      <c r="M151" s="56">
        <v>0.04</v>
      </c>
      <c r="N151" s="56">
        <v>0.01</v>
      </c>
      <c r="O151" s="56">
        <v>0.1</v>
      </c>
      <c r="P151" s="56">
        <v>0</v>
      </c>
      <c r="Q151" s="56">
        <f>SUM(J151:P151)</f>
        <v>0.25</v>
      </c>
      <c r="R151" s="749">
        <f t="shared" ref="R151:R153" si="31">S151*1.2</f>
        <v>22.754759999999997</v>
      </c>
      <c r="S151" s="749">
        <v>18.962299999999999</v>
      </c>
      <c r="T151" s="69" t="s">
        <v>198</v>
      </c>
      <c r="U151" s="58" t="s">
        <v>1720</v>
      </c>
    </row>
    <row r="152" spans="1:21" ht="46.8" x14ac:dyDescent="0.3">
      <c r="A152" s="60" t="s">
        <v>692</v>
      </c>
      <c r="B152" s="74" t="s">
        <v>693</v>
      </c>
      <c r="C152" s="168" t="s">
        <v>13</v>
      </c>
      <c r="D152" s="62">
        <v>16</v>
      </c>
      <c r="E152" s="88">
        <v>5.76</v>
      </c>
      <c r="F152" s="62">
        <v>24</v>
      </c>
      <c r="G152" s="62">
        <v>36</v>
      </c>
      <c r="H152" s="62" t="s">
        <v>221</v>
      </c>
      <c r="I152" s="774">
        <f>R152/(1-Q152)</f>
        <v>36.025279999999995</v>
      </c>
      <c r="J152" s="56">
        <v>0.05</v>
      </c>
      <c r="K152" s="56">
        <v>0.02</v>
      </c>
      <c r="L152" s="56">
        <v>0.03</v>
      </c>
      <c r="M152" s="56">
        <v>0.04</v>
      </c>
      <c r="N152" s="56">
        <v>0.01</v>
      </c>
      <c r="O152" s="56">
        <v>0.1</v>
      </c>
      <c r="P152" s="56">
        <v>0</v>
      </c>
      <c r="Q152" s="56">
        <f>SUM(J152:P152)</f>
        <v>0.25</v>
      </c>
      <c r="R152" s="749">
        <f t="shared" si="31"/>
        <v>27.018959999999996</v>
      </c>
      <c r="S152" s="749">
        <v>22.515799999999999</v>
      </c>
      <c r="T152" s="69" t="s">
        <v>198</v>
      </c>
      <c r="U152" s="58" t="s">
        <v>1720</v>
      </c>
    </row>
    <row r="153" spans="1:21" ht="46.8" x14ac:dyDescent="0.3">
      <c r="A153" s="60" t="s">
        <v>694</v>
      </c>
      <c r="B153" s="74" t="s">
        <v>695</v>
      </c>
      <c r="C153" s="168" t="s">
        <v>13</v>
      </c>
      <c r="D153" s="62">
        <v>10</v>
      </c>
      <c r="E153" s="88">
        <v>3.6</v>
      </c>
      <c r="F153" s="62">
        <v>26</v>
      </c>
      <c r="G153" s="62">
        <v>12</v>
      </c>
      <c r="H153" s="62" t="s">
        <v>221</v>
      </c>
      <c r="I153" s="774">
        <f>R153/(1-Q153)</f>
        <v>42.00752</v>
      </c>
      <c r="J153" s="56">
        <v>0.05</v>
      </c>
      <c r="K153" s="56">
        <v>0.02</v>
      </c>
      <c r="L153" s="56">
        <v>0.03</v>
      </c>
      <c r="M153" s="56">
        <v>0.04</v>
      </c>
      <c r="N153" s="56">
        <v>0.01</v>
      </c>
      <c r="O153" s="56">
        <v>0.1</v>
      </c>
      <c r="P153" s="56">
        <v>0</v>
      </c>
      <c r="Q153" s="56">
        <f>SUM(J153:P153)</f>
        <v>0.25</v>
      </c>
      <c r="R153" s="749">
        <f t="shared" si="31"/>
        <v>31.50564</v>
      </c>
      <c r="S153" s="749">
        <v>26.2547</v>
      </c>
      <c r="T153" s="69" t="s">
        <v>198</v>
      </c>
      <c r="U153" s="58" t="s">
        <v>1720</v>
      </c>
    </row>
    <row r="154" spans="1:21" ht="18" x14ac:dyDescent="0.3">
      <c r="A154" s="60"/>
      <c r="B154" s="74"/>
      <c r="C154" s="168"/>
      <c r="D154" s="62"/>
      <c r="E154" s="88"/>
      <c r="F154" s="62"/>
      <c r="G154" s="62"/>
      <c r="H154" s="62"/>
      <c r="I154" s="774"/>
      <c r="J154" s="56"/>
      <c r="K154" s="56"/>
      <c r="L154" s="56"/>
      <c r="M154" s="56"/>
      <c r="N154" s="56"/>
      <c r="O154" s="56"/>
      <c r="P154" s="56"/>
      <c r="Q154" s="56"/>
      <c r="R154" s="778"/>
      <c r="S154" s="778"/>
      <c r="T154" s="375"/>
      <c r="U154" s="375"/>
    </row>
    <row r="155" spans="1:21" ht="46.8" x14ac:dyDescent="0.3">
      <c r="A155" s="60" t="s">
        <v>696</v>
      </c>
      <c r="B155" s="74" t="s">
        <v>697</v>
      </c>
      <c r="C155" s="168" t="s">
        <v>13</v>
      </c>
      <c r="D155" s="62">
        <v>16</v>
      </c>
      <c r="E155" s="88">
        <v>5.76</v>
      </c>
      <c r="F155" s="62">
        <v>23</v>
      </c>
      <c r="G155" s="62">
        <v>36</v>
      </c>
      <c r="H155" s="62" t="s">
        <v>221</v>
      </c>
      <c r="I155" s="774">
        <f>R155/(1-Q155)</f>
        <v>30.339679999999998</v>
      </c>
      <c r="J155" s="56">
        <v>0.05</v>
      </c>
      <c r="K155" s="56">
        <v>0.02</v>
      </c>
      <c r="L155" s="56">
        <v>0.03</v>
      </c>
      <c r="M155" s="56">
        <v>0.04</v>
      </c>
      <c r="N155" s="56">
        <v>0.01</v>
      </c>
      <c r="O155" s="56">
        <v>0.1</v>
      </c>
      <c r="P155" s="56">
        <v>0</v>
      </c>
      <c r="Q155" s="56">
        <f>SUM(J155:P155)</f>
        <v>0.25</v>
      </c>
      <c r="R155" s="749">
        <f t="shared" ref="R155:R157" si="32">S155*1.2</f>
        <v>22.754759999999997</v>
      </c>
      <c r="S155" s="749">
        <v>18.962299999999999</v>
      </c>
      <c r="T155" s="69" t="s">
        <v>198</v>
      </c>
      <c r="U155" s="58" t="s">
        <v>1720</v>
      </c>
    </row>
    <row r="156" spans="1:21" ht="46.8" x14ac:dyDescent="0.3">
      <c r="A156" s="60" t="s">
        <v>698</v>
      </c>
      <c r="B156" s="74" t="s">
        <v>699</v>
      </c>
      <c r="C156" s="168" t="s">
        <v>13</v>
      </c>
      <c r="D156" s="62">
        <v>16</v>
      </c>
      <c r="E156" s="88">
        <v>5.76</v>
      </c>
      <c r="F156" s="62">
        <v>23</v>
      </c>
      <c r="G156" s="62">
        <v>36</v>
      </c>
      <c r="H156" s="62" t="s">
        <v>221</v>
      </c>
      <c r="I156" s="774">
        <f>R156/(1-Q156)</f>
        <v>36.025279999999995</v>
      </c>
      <c r="J156" s="56">
        <v>0.05</v>
      </c>
      <c r="K156" s="56">
        <v>0.02</v>
      </c>
      <c r="L156" s="56">
        <v>0.03</v>
      </c>
      <c r="M156" s="56">
        <v>0.04</v>
      </c>
      <c r="N156" s="56">
        <v>0.01</v>
      </c>
      <c r="O156" s="56">
        <v>0.1</v>
      </c>
      <c r="P156" s="56">
        <v>0</v>
      </c>
      <c r="Q156" s="56">
        <f>SUM(J156:P156)</f>
        <v>0.25</v>
      </c>
      <c r="R156" s="749">
        <f t="shared" si="32"/>
        <v>27.018959999999996</v>
      </c>
      <c r="S156" s="749">
        <v>22.515799999999999</v>
      </c>
      <c r="T156" s="69" t="s">
        <v>198</v>
      </c>
      <c r="U156" s="58" t="s">
        <v>1720</v>
      </c>
    </row>
    <row r="157" spans="1:21" ht="46.8" x14ac:dyDescent="0.3">
      <c r="A157" s="60" t="s">
        <v>700</v>
      </c>
      <c r="B157" s="74" t="s">
        <v>701</v>
      </c>
      <c r="C157" s="168" t="s">
        <v>13</v>
      </c>
      <c r="D157" s="62">
        <v>10</v>
      </c>
      <c r="E157" s="88">
        <v>3.6</v>
      </c>
      <c r="F157" s="62">
        <v>26</v>
      </c>
      <c r="G157" s="62">
        <v>12</v>
      </c>
      <c r="H157" s="62" t="s">
        <v>221</v>
      </c>
      <c r="I157" s="774">
        <f>R157/(1-Q157)</f>
        <v>42.00752</v>
      </c>
      <c r="J157" s="56">
        <v>0.05</v>
      </c>
      <c r="K157" s="56">
        <v>0.02</v>
      </c>
      <c r="L157" s="56">
        <v>0.03</v>
      </c>
      <c r="M157" s="56">
        <v>0.04</v>
      </c>
      <c r="N157" s="56">
        <v>0.01</v>
      </c>
      <c r="O157" s="56">
        <v>0.1</v>
      </c>
      <c r="P157" s="56">
        <v>0</v>
      </c>
      <c r="Q157" s="56">
        <f>SUM(J157:P157)</f>
        <v>0.25</v>
      </c>
      <c r="R157" s="749">
        <f t="shared" si="32"/>
        <v>31.50564</v>
      </c>
      <c r="S157" s="749">
        <v>26.2547</v>
      </c>
      <c r="T157" s="69" t="s">
        <v>198</v>
      </c>
      <c r="U157" s="58" t="s">
        <v>1720</v>
      </c>
    </row>
    <row r="158" spans="1:21" ht="18" x14ac:dyDescent="0.3">
      <c r="A158" s="60"/>
      <c r="B158" s="74"/>
      <c r="C158" s="168"/>
      <c r="D158" s="62"/>
      <c r="E158" s="88"/>
      <c r="F158" s="62"/>
      <c r="G158" s="62"/>
      <c r="H158" s="62"/>
      <c r="I158" s="774"/>
      <c r="J158" s="56"/>
      <c r="K158" s="56"/>
      <c r="L158" s="56"/>
      <c r="M158" s="56"/>
      <c r="N158" s="56"/>
      <c r="O158" s="56"/>
      <c r="P158" s="56"/>
      <c r="Q158" s="56"/>
      <c r="R158" s="778"/>
      <c r="S158" s="778"/>
      <c r="T158" s="375"/>
      <c r="U158" s="375"/>
    </row>
    <row r="159" spans="1:21" ht="46.8" x14ac:dyDescent="0.3">
      <c r="A159" s="60" t="s">
        <v>702</v>
      </c>
      <c r="B159" s="87" t="s">
        <v>703</v>
      </c>
      <c r="C159" s="168" t="s">
        <v>13</v>
      </c>
      <c r="D159" s="62">
        <v>16</v>
      </c>
      <c r="E159" s="88" t="s">
        <v>685</v>
      </c>
      <c r="F159" s="62">
        <v>24</v>
      </c>
      <c r="G159" s="62">
        <v>36</v>
      </c>
      <c r="H159" s="62" t="s">
        <v>221</v>
      </c>
      <c r="I159" s="774">
        <f>R159/(1-Q159)</f>
        <v>37.541440000000001</v>
      </c>
      <c r="J159" s="56">
        <v>0.05</v>
      </c>
      <c r="K159" s="56">
        <v>0.02</v>
      </c>
      <c r="L159" s="56">
        <v>0.03</v>
      </c>
      <c r="M159" s="56">
        <v>0.04</v>
      </c>
      <c r="N159" s="56">
        <v>0.01</v>
      </c>
      <c r="O159" s="56">
        <v>0.1</v>
      </c>
      <c r="P159" s="56">
        <v>0</v>
      </c>
      <c r="Q159" s="56">
        <f>SUM(J159:P159)</f>
        <v>0.25</v>
      </c>
      <c r="R159" s="749">
        <f t="shared" ref="R159:R161" si="33">S159*1.2</f>
        <v>28.156079999999999</v>
      </c>
      <c r="S159" s="749">
        <v>23.4634</v>
      </c>
      <c r="T159" s="69" t="s">
        <v>198</v>
      </c>
      <c r="U159" s="58" t="s">
        <v>1720</v>
      </c>
    </row>
    <row r="160" spans="1:21" ht="46.8" x14ac:dyDescent="0.3">
      <c r="A160" s="60" t="s">
        <v>2086</v>
      </c>
      <c r="B160" s="87" t="s">
        <v>2085</v>
      </c>
      <c r="C160" s="168" t="s">
        <v>13</v>
      </c>
      <c r="D160" s="62">
        <v>18</v>
      </c>
      <c r="E160" s="88">
        <v>6.5</v>
      </c>
      <c r="F160" s="62">
        <v>30</v>
      </c>
      <c r="G160" s="62">
        <v>16</v>
      </c>
      <c r="H160" s="62" t="s">
        <v>221</v>
      </c>
      <c r="I160" s="774">
        <f>R160/(1-Q160)</f>
        <v>39.420160000000003</v>
      </c>
      <c r="J160" s="56">
        <v>0.05</v>
      </c>
      <c r="K160" s="56">
        <v>0.02</v>
      </c>
      <c r="L160" s="56">
        <v>0.03</v>
      </c>
      <c r="M160" s="56">
        <v>0.04</v>
      </c>
      <c r="N160" s="56">
        <v>0.01</v>
      </c>
      <c r="O160" s="56">
        <v>0.1</v>
      </c>
      <c r="P160" s="56">
        <v>0</v>
      </c>
      <c r="Q160" s="56">
        <f>SUM(J160:P160)</f>
        <v>0.25</v>
      </c>
      <c r="R160" s="749">
        <f t="shared" si="33"/>
        <v>29.56512</v>
      </c>
      <c r="S160" s="749">
        <v>24.637600000000003</v>
      </c>
      <c r="T160" s="69" t="s">
        <v>198</v>
      </c>
      <c r="U160" s="58" t="s">
        <v>1720</v>
      </c>
    </row>
    <row r="161" spans="1:21" ht="46.8" x14ac:dyDescent="0.3">
      <c r="A161" s="60" t="s">
        <v>704</v>
      </c>
      <c r="B161" s="74" t="s">
        <v>705</v>
      </c>
      <c r="C161" s="168" t="s">
        <v>13</v>
      </c>
      <c r="D161" s="62">
        <v>10</v>
      </c>
      <c r="E161" s="88" t="s">
        <v>679</v>
      </c>
      <c r="F161" s="62">
        <v>26</v>
      </c>
      <c r="G161" s="62">
        <v>12</v>
      </c>
      <c r="H161" s="62" t="s">
        <v>221</v>
      </c>
      <c r="I161" s="774">
        <f>R161/(1-Q161)</f>
        <v>48.352319999999999</v>
      </c>
      <c r="J161" s="56">
        <v>0.05</v>
      </c>
      <c r="K161" s="56">
        <v>0.02</v>
      </c>
      <c r="L161" s="56">
        <v>0.03</v>
      </c>
      <c r="M161" s="56">
        <v>0.04</v>
      </c>
      <c r="N161" s="56">
        <v>0.01</v>
      </c>
      <c r="O161" s="56">
        <v>0.1</v>
      </c>
      <c r="P161" s="56">
        <v>0</v>
      </c>
      <c r="Q161" s="56">
        <f>SUM(J161:P161)</f>
        <v>0.25</v>
      </c>
      <c r="R161" s="749">
        <f t="shared" si="33"/>
        <v>36.264240000000001</v>
      </c>
      <c r="S161" s="749">
        <v>30.220200000000002</v>
      </c>
      <c r="T161" s="69" t="s">
        <v>198</v>
      </c>
      <c r="U161" s="58" t="s">
        <v>1720</v>
      </c>
    </row>
    <row r="162" spans="1:21" ht="15.6" x14ac:dyDescent="0.3">
      <c r="A162" s="378"/>
      <c r="B162" s="379"/>
      <c r="C162" s="379"/>
      <c r="D162" s="380"/>
      <c r="E162" s="362"/>
      <c r="F162" s="362"/>
      <c r="G162" s="362"/>
      <c r="H162" s="362"/>
      <c r="I162" s="901"/>
      <c r="J162" s="385"/>
      <c r="K162" s="222"/>
      <c r="L162" s="222"/>
      <c r="R162" s="877"/>
      <c r="S162" s="877"/>
      <c r="T162" s="294"/>
    </row>
    <row r="163" spans="1:21" ht="15.6" x14ac:dyDescent="0.3">
      <c r="A163" s="342" t="s">
        <v>686</v>
      </c>
      <c r="B163" s="343"/>
      <c r="C163" s="343"/>
      <c r="D163" s="374"/>
      <c r="E163" s="382"/>
      <c r="F163" s="382"/>
      <c r="G163" s="382"/>
      <c r="H163" s="383"/>
      <c r="I163" s="902"/>
      <c r="J163" s="345"/>
      <c r="K163" s="345"/>
      <c r="L163" s="345"/>
      <c r="M163" s="345"/>
      <c r="N163" s="345"/>
      <c r="O163" s="345"/>
      <c r="P163" s="345"/>
      <c r="Q163" s="345"/>
      <c r="R163" s="880"/>
      <c r="S163" s="880"/>
      <c r="T163" s="359"/>
      <c r="U163" s="345"/>
    </row>
    <row r="164" spans="1:21" ht="15.6" x14ac:dyDescent="0.3">
      <c r="A164" s="342" t="s">
        <v>687</v>
      </c>
      <c r="B164" s="347"/>
      <c r="C164" s="347"/>
      <c r="D164" s="358"/>
      <c r="E164" s="344"/>
      <c r="F164" s="384"/>
      <c r="G164" s="344"/>
      <c r="H164" s="348"/>
      <c r="I164" s="902"/>
      <c r="J164" s="345"/>
      <c r="K164" s="345"/>
      <c r="L164" s="345"/>
      <c r="M164" s="345"/>
      <c r="N164" s="345"/>
      <c r="O164" s="345"/>
      <c r="P164" s="345"/>
      <c r="Q164" s="345"/>
      <c r="R164" s="880"/>
      <c r="S164" s="880"/>
      <c r="T164" s="359"/>
      <c r="U164" s="345"/>
    </row>
    <row r="165" spans="1:21" s="147" customFormat="1" ht="46.8" x14ac:dyDescent="0.3">
      <c r="A165" s="60" t="s">
        <v>706</v>
      </c>
      <c r="B165" s="87" t="s">
        <v>707</v>
      </c>
      <c r="C165" s="168" t="s">
        <v>13</v>
      </c>
      <c r="D165" s="62">
        <v>18</v>
      </c>
      <c r="E165" s="88">
        <v>6.48</v>
      </c>
      <c r="F165" s="62">
        <v>29</v>
      </c>
      <c r="G165" s="62">
        <v>16</v>
      </c>
      <c r="H165" s="62" t="s">
        <v>221</v>
      </c>
      <c r="I165" s="749">
        <f>R165/(1-Q165)</f>
        <v>29.713440000000002</v>
      </c>
      <c r="J165" s="65">
        <v>0.05</v>
      </c>
      <c r="K165" s="65">
        <v>0.02</v>
      </c>
      <c r="L165" s="65">
        <v>0.03</v>
      </c>
      <c r="M165" s="65">
        <v>0.04</v>
      </c>
      <c r="N165" s="65">
        <v>0.01</v>
      </c>
      <c r="O165" s="65">
        <v>0.1</v>
      </c>
      <c r="P165" s="65">
        <v>0</v>
      </c>
      <c r="Q165" s="65">
        <f>SUM(J165:P165)</f>
        <v>0.25</v>
      </c>
      <c r="R165" s="749">
        <f t="shared" ref="R165" si="34">S165*1.2</f>
        <v>22.285080000000001</v>
      </c>
      <c r="S165" s="749">
        <v>18.570900000000002</v>
      </c>
      <c r="T165" s="88" t="s">
        <v>198</v>
      </c>
      <c r="U165" s="67" t="s">
        <v>1720</v>
      </c>
    </row>
    <row r="166" spans="1:21" ht="15.6" x14ac:dyDescent="0.3">
      <c r="A166" s="378"/>
      <c r="B166" s="379"/>
      <c r="C166" s="379"/>
      <c r="D166" s="380"/>
      <c r="E166" s="149"/>
      <c r="F166" s="380"/>
      <c r="G166" s="149"/>
      <c r="H166" s="362"/>
      <c r="I166" s="901"/>
      <c r="J166" s="362"/>
      <c r="K166" s="222"/>
      <c r="L166" s="222"/>
      <c r="R166" s="877"/>
      <c r="S166" s="877"/>
      <c r="T166" s="294"/>
    </row>
    <row r="167" spans="1:21" ht="15.6" x14ac:dyDescent="0.3">
      <c r="A167" s="342" t="s">
        <v>708</v>
      </c>
      <c r="B167" s="343"/>
      <c r="C167" s="343"/>
      <c r="D167" s="374"/>
      <c r="E167" s="382"/>
      <c r="F167" s="382"/>
      <c r="G167" s="382"/>
      <c r="H167" s="383"/>
      <c r="I167" s="902"/>
      <c r="J167" s="345"/>
      <c r="K167" s="345"/>
      <c r="L167" s="345"/>
      <c r="M167" s="345"/>
      <c r="N167" s="345"/>
      <c r="O167" s="345"/>
      <c r="P167" s="345"/>
      <c r="Q167" s="345"/>
      <c r="R167" s="880"/>
      <c r="S167" s="880"/>
      <c r="T167" s="359"/>
      <c r="U167" s="345"/>
    </row>
    <row r="168" spans="1:21" ht="15.6" x14ac:dyDescent="0.3">
      <c r="A168" s="346" t="s">
        <v>1993</v>
      </c>
      <c r="B168" s="347"/>
      <c r="C168" s="347"/>
      <c r="D168" s="358"/>
      <c r="E168" s="344"/>
      <c r="F168" s="384"/>
      <c r="G168" s="344"/>
      <c r="H168" s="348"/>
      <c r="I168" s="902"/>
      <c r="J168" s="345"/>
      <c r="K168" s="345"/>
      <c r="L168" s="345"/>
      <c r="M168" s="345"/>
      <c r="N168" s="345"/>
      <c r="O168" s="345"/>
      <c r="P168" s="345"/>
      <c r="Q168" s="345"/>
      <c r="R168" s="880"/>
      <c r="S168" s="880"/>
      <c r="T168" s="359"/>
      <c r="U168" s="345"/>
    </row>
    <row r="169" spans="1:21" ht="31.2" x14ac:dyDescent="0.3">
      <c r="A169" s="60" t="s">
        <v>709</v>
      </c>
      <c r="B169" s="87" t="s">
        <v>710</v>
      </c>
      <c r="C169" s="168" t="s">
        <v>711</v>
      </c>
      <c r="D169" s="62">
        <v>16</v>
      </c>
      <c r="E169" s="88">
        <v>5.76</v>
      </c>
      <c r="F169" s="62">
        <v>30</v>
      </c>
      <c r="G169" s="62">
        <v>36</v>
      </c>
      <c r="H169" s="62" t="s">
        <v>221</v>
      </c>
      <c r="I169" s="749">
        <f>R169/(1-Q169)</f>
        <v>29.186080000000004</v>
      </c>
      <c r="J169" s="65">
        <v>0.05</v>
      </c>
      <c r="K169" s="65">
        <v>0.02</v>
      </c>
      <c r="L169" s="65">
        <v>0.03</v>
      </c>
      <c r="M169" s="65">
        <v>0.04</v>
      </c>
      <c r="N169" s="65">
        <v>0.01</v>
      </c>
      <c r="O169" s="65">
        <v>0.1</v>
      </c>
      <c r="P169" s="65">
        <v>0</v>
      </c>
      <c r="Q169" s="65">
        <f>SUM(J169:P169)</f>
        <v>0.25</v>
      </c>
      <c r="R169" s="749">
        <f t="shared" ref="R169:R171" si="35">S169*1.2</f>
        <v>21.889560000000003</v>
      </c>
      <c r="S169" s="749">
        <v>18.241300000000003</v>
      </c>
      <c r="T169" s="88" t="s">
        <v>198</v>
      </c>
      <c r="U169" s="67" t="s">
        <v>1720</v>
      </c>
    </row>
    <row r="170" spans="1:21" ht="31.2" x14ac:dyDescent="0.3">
      <c r="A170" s="60" t="s">
        <v>712</v>
      </c>
      <c r="B170" s="87" t="s">
        <v>713</v>
      </c>
      <c r="C170" s="168" t="s">
        <v>714</v>
      </c>
      <c r="D170" s="62">
        <v>16</v>
      </c>
      <c r="E170" s="88">
        <v>5.76</v>
      </c>
      <c r="F170" s="62">
        <v>23</v>
      </c>
      <c r="G170" s="62">
        <v>18</v>
      </c>
      <c r="H170" s="62" t="s">
        <v>221</v>
      </c>
      <c r="I170" s="749">
        <f>R170/(1-Q170)</f>
        <v>31.295519999999996</v>
      </c>
      <c r="J170" s="65">
        <v>0.05</v>
      </c>
      <c r="K170" s="65">
        <v>0.02</v>
      </c>
      <c r="L170" s="65">
        <v>0.03</v>
      </c>
      <c r="M170" s="65">
        <v>0.04</v>
      </c>
      <c r="N170" s="65">
        <v>0.01</v>
      </c>
      <c r="O170" s="65">
        <v>0.1</v>
      </c>
      <c r="P170" s="65">
        <v>0</v>
      </c>
      <c r="Q170" s="65">
        <f>SUM(J170:P170)</f>
        <v>0.25</v>
      </c>
      <c r="R170" s="749">
        <f t="shared" si="35"/>
        <v>23.471639999999997</v>
      </c>
      <c r="S170" s="749">
        <v>19.559699999999999</v>
      </c>
      <c r="T170" s="88" t="s">
        <v>198</v>
      </c>
      <c r="U170" s="67" t="s">
        <v>1720</v>
      </c>
    </row>
    <row r="171" spans="1:21" ht="31.2" x14ac:dyDescent="0.3">
      <c r="A171" s="60" t="s">
        <v>715</v>
      </c>
      <c r="B171" s="87" t="s">
        <v>716</v>
      </c>
      <c r="C171" s="168" t="s">
        <v>717</v>
      </c>
      <c r="D171" s="62">
        <v>10</v>
      </c>
      <c r="E171" s="88">
        <v>7.2</v>
      </c>
      <c r="F171" s="62">
        <v>25</v>
      </c>
      <c r="G171" s="62">
        <v>9</v>
      </c>
      <c r="H171" s="62" t="s">
        <v>221</v>
      </c>
      <c r="I171" s="749">
        <f>R171/(1-Q171)</f>
        <v>29.186080000000004</v>
      </c>
      <c r="J171" s="65">
        <v>0.05</v>
      </c>
      <c r="K171" s="65">
        <v>0.02</v>
      </c>
      <c r="L171" s="65">
        <v>0.03</v>
      </c>
      <c r="M171" s="65">
        <v>0.04</v>
      </c>
      <c r="N171" s="65">
        <v>0.01</v>
      </c>
      <c r="O171" s="65">
        <v>0.1</v>
      </c>
      <c r="P171" s="65">
        <v>0</v>
      </c>
      <c r="Q171" s="65">
        <f>SUM(J171:P171)</f>
        <v>0.25</v>
      </c>
      <c r="R171" s="749">
        <f t="shared" si="35"/>
        <v>21.889560000000003</v>
      </c>
      <c r="S171" s="749">
        <v>18.241300000000003</v>
      </c>
      <c r="T171" s="88" t="s">
        <v>198</v>
      </c>
      <c r="U171" s="67" t="s">
        <v>1720</v>
      </c>
    </row>
    <row r="172" spans="1:21" ht="18" x14ac:dyDescent="0.3">
      <c r="A172" s="60"/>
      <c r="B172" s="87"/>
      <c r="C172" s="168"/>
      <c r="D172" s="62"/>
      <c r="E172" s="88"/>
      <c r="F172" s="62"/>
      <c r="G172" s="62"/>
      <c r="H172" s="62"/>
      <c r="I172" s="749"/>
      <c r="J172" s="65"/>
      <c r="K172" s="65"/>
      <c r="L172" s="65"/>
      <c r="M172" s="65"/>
      <c r="N172" s="65"/>
      <c r="O172" s="65"/>
      <c r="P172" s="65"/>
      <c r="Q172" s="65"/>
      <c r="R172" s="754"/>
      <c r="S172" s="754"/>
      <c r="T172" s="364"/>
      <c r="U172" s="364"/>
    </row>
    <row r="173" spans="1:21" ht="46.8" x14ac:dyDescent="0.3">
      <c r="A173" s="60" t="s">
        <v>718</v>
      </c>
      <c r="B173" s="87" t="s">
        <v>719</v>
      </c>
      <c r="C173" s="168" t="s">
        <v>711</v>
      </c>
      <c r="D173" s="62">
        <v>16</v>
      </c>
      <c r="E173" s="88">
        <v>5.76</v>
      </c>
      <c r="F173" s="62">
        <v>27</v>
      </c>
      <c r="G173" s="62">
        <v>36</v>
      </c>
      <c r="H173" s="62" t="s">
        <v>221</v>
      </c>
      <c r="I173" s="749">
        <f t="shared" ref="I173:I181" si="36">R173/(1-Q173)</f>
        <v>30.257279999999994</v>
      </c>
      <c r="J173" s="65">
        <v>0.05</v>
      </c>
      <c r="K173" s="65">
        <v>0.02</v>
      </c>
      <c r="L173" s="65">
        <v>0.03</v>
      </c>
      <c r="M173" s="65">
        <v>0.04</v>
      </c>
      <c r="N173" s="65">
        <v>0.01</v>
      </c>
      <c r="O173" s="65">
        <v>0.1</v>
      </c>
      <c r="P173" s="65">
        <v>0</v>
      </c>
      <c r="Q173" s="65">
        <f t="shared" ref="Q173:Q181" si="37">SUM(J173:P173)</f>
        <v>0.25</v>
      </c>
      <c r="R173" s="749">
        <f t="shared" ref="R173:R181" si="38">S173*1.2</f>
        <v>22.692959999999996</v>
      </c>
      <c r="S173" s="749">
        <v>18.910799999999998</v>
      </c>
      <c r="T173" s="88" t="s">
        <v>198</v>
      </c>
      <c r="U173" s="67" t="s">
        <v>1720</v>
      </c>
    </row>
    <row r="174" spans="1:21" ht="46.8" x14ac:dyDescent="0.3">
      <c r="A174" s="60" t="s">
        <v>720</v>
      </c>
      <c r="B174" s="87" t="s">
        <v>721</v>
      </c>
      <c r="C174" s="168" t="s">
        <v>711</v>
      </c>
      <c r="D174" s="62">
        <v>16</v>
      </c>
      <c r="E174" s="88">
        <v>5.76</v>
      </c>
      <c r="F174" s="62">
        <v>22</v>
      </c>
      <c r="G174" s="62">
        <v>36</v>
      </c>
      <c r="H174" s="62" t="s">
        <v>221</v>
      </c>
      <c r="I174" s="749">
        <f t="shared" si="36"/>
        <v>36.288960000000003</v>
      </c>
      <c r="J174" s="65">
        <v>0.05</v>
      </c>
      <c r="K174" s="65">
        <v>0.02</v>
      </c>
      <c r="L174" s="65">
        <v>0.03</v>
      </c>
      <c r="M174" s="65">
        <v>0.04</v>
      </c>
      <c r="N174" s="65">
        <v>0.01</v>
      </c>
      <c r="O174" s="65">
        <v>0.1</v>
      </c>
      <c r="P174" s="65">
        <v>0</v>
      </c>
      <c r="Q174" s="65">
        <f t="shared" si="37"/>
        <v>0.25</v>
      </c>
      <c r="R174" s="749">
        <f t="shared" si="38"/>
        <v>27.216720000000002</v>
      </c>
      <c r="S174" s="749">
        <v>22.680600000000002</v>
      </c>
      <c r="T174" s="88" t="s">
        <v>198</v>
      </c>
      <c r="U174" s="67" t="s">
        <v>1720</v>
      </c>
    </row>
    <row r="175" spans="1:21" ht="46.8" x14ac:dyDescent="0.3">
      <c r="A175" s="60" t="s">
        <v>722</v>
      </c>
      <c r="B175" s="87" t="s">
        <v>723</v>
      </c>
      <c r="C175" s="168" t="s">
        <v>711</v>
      </c>
      <c r="D175" s="62">
        <v>10</v>
      </c>
      <c r="E175" s="88">
        <v>3.6</v>
      </c>
      <c r="F175" s="62">
        <v>25</v>
      </c>
      <c r="G175" s="62">
        <v>12</v>
      </c>
      <c r="H175" s="62" t="s">
        <v>221</v>
      </c>
      <c r="I175" s="749">
        <f t="shared" si="36"/>
        <v>40.804479999999998</v>
      </c>
      <c r="J175" s="65">
        <v>0.05</v>
      </c>
      <c r="K175" s="65">
        <v>0.02</v>
      </c>
      <c r="L175" s="65">
        <v>0.03</v>
      </c>
      <c r="M175" s="65">
        <v>0.04</v>
      </c>
      <c r="N175" s="65">
        <v>0.01</v>
      </c>
      <c r="O175" s="65">
        <v>0.1</v>
      </c>
      <c r="P175" s="65">
        <v>0</v>
      </c>
      <c r="Q175" s="65">
        <f t="shared" si="37"/>
        <v>0.25</v>
      </c>
      <c r="R175" s="749">
        <f t="shared" si="38"/>
        <v>30.603359999999999</v>
      </c>
      <c r="S175" s="749">
        <v>25.502800000000001</v>
      </c>
      <c r="T175" s="88" t="s">
        <v>198</v>
      </c>
      <c r="U175" s="67" t="s">
        <v>1720</v>
      </c>
    </row>
    <row r="176" spans="1:21" ht="46.8" x14ac:dyDescent="0.3">
      <c r="A176" s="60" t="s">
        <v>724</v>
      </c>
      <c r="B176" s="87" t="s">
        <v>725</v>
      </c>
      <c r="C176" s="168" t="s">
        <v>714</v>
      </c>
      <c r="D176" s="62">
        <v>16</v>
      </c>
      <c r="E176" s="88">
        <v>5.76</v>
      </c>
      <c r="F176" s="62">
        <v>23</v>
      </c>
      <c r="G176" s="62">
        <v>18</v>
      </c>
      <c r="H176" s="62" t="s">
        <v>221</v>
      </c>
      <c r="I176" s="749">
        <f t="shared" si="36"/>
        <v>32.366720000000001</v>
      </c>
      <c r="J176" s="65">
        <v>0.05</v>
      </c>
      <c r="K176" s="65">
        <v>0.02</v>
      </c>
      <c r="L176" s="65">
        <v>0.03</v>
      </c>
      <c r="M176" s="65">
        <v>0.04</v>
      </c>
      <c r="N176" s="65">
        <v>0.01</v>
      </c>
      <c r="O176" s="65">
        <v>0.1</v>
      </c>
      <c r="P176" s="65">
        <v>0</v>
      </c>
      <c r="Q176" s="65">
        <f t="shared" si="37"/>
        <v>0.25</v>
      </c>
      <c r="R176" s="749">
        <f t="shared" si="38"/>
        <v>24.275040000000001</v>
      </c>
      <c r="S176" s="749">
        <v>20.229200000000002</v>
      </c>
      <c r="T176" s="88" t="s">
        <v>198</v>
      </c>
      <c r="U176" s="67" t="s">
        <v>1720</v>
      </c>
    </row>
    <row r="177" spans="1:21" ht="46.8" x14ac:dyDescent="0.3">
      <c r="A177" s="60" t="s">
        <v>726</v>
      </c>
      <c r="B177" s="87" t="s">
        <v>727</v>
      </c>
      <c r="C177" s="168" t="s">
        <v>714</v>
      </c>
      <c r="D177" s="62">
        <v>16</v>
      </c>
      <c r="E177" s="88">
        <v>5.76</v>
      </c>
      <c r="F177" s="62">
        <v>23</v>
      </c>
      <c r="G177" s="62">
        <v>18</v>
      </c>
      <c r="H177" s="62" t="s">
        <v>221</v>
      </c>
      <c r="I177" s="749">
        <f t="shared" si="36"/>
        <v>38.398400000000002</v>
      </c>
      <c r="J177" s="65">
        <v>0.05</v>
      </c>
      <c r="K177" s="65">
        <v>0.02</v>
      </c>
      <c r="L177" s="65">
        <v>0.03</v>
      </c>
      <c r="M177" s="65">
        <v>0.04</v>
      </c>
      <c r="N177" s="65">
        <v>0.01</v>
      </c>
      <c r="O177" s="65">
        <v>0.1</v>
      </c>
      <c r="P177" s="65">
        <v>0</v>
      </c>
      <c r="Q177" s="65">
        <f t="shared" si="37"/>
        <v>0.25</v>
      </c>
      <c r="R177" s="749">
        <f t="shared" si="38"/>
        <v>28.7988</v>
      </c>
      <c r="S177" s="749">
        <v>23.999000000000002</v>
      </c>
      <c r="T177" s="88" t="s">
        <v>198</v>
      </c>
      <c r="U177" s="67" t="s">
        <v>1720</v>
      </c>
    </row>
    <row r="178" spans="1:21" ht="46.8" x14ac:dyDescent="0.3">
      <c r="A178" s="60" t="s">
        <v>728</v>
      </c>
      <c r="B178" s="87" t="s">
        <v>729</v>
      </c>
      <c r="C178" s="168" t="s">
        <v>714</v>
      </c>
      <c r="D178" s="62">
        <v>10</v>
      </c>
      <c r="E178" s="88">
        <v>3.6</v>
      </c>
      <c r="F178" s="62">
        <v>24</v>
      </c>
      <c r="G178" s="62">
        <v>12</v>
      </c>
      <c r="H178" s="62" t="s">
        <v>221</v>
      </c>
      <c r="I178" s="749">
        <f t="shared" si="36"/>
        <v>43.919199999999996</v>
      </c>
      <c r="J178" s="65">
        <v>0.05</v>
      </c>
      <c r="K178" s="65">
        <v>0.02</v>
      </c>
      <c r="L178" s="65">
        <v>0.03</v>
      </c>
      <c r="M178" s="65">
        <v>0.04</v>
      </c>
      <c r="N178" s="65">
        <v>0.01</v>
      </c>
      <c r="O178" s="65">
        <v>0.1</v>
      </c>
      <c r="P178" s="65">
        <v>0</v>
      </c>
      <c r="Q178" s="65">
        <f t="shared" si="37"/>
        <v>0.25</v>
      </c>
      <c r="R178" s="749">
        <f t="shared" si="38"/>
        <v>32.939399999999999</v>
      </c>
      <c r="S178" s="749">
        <v>27.4495</v>
      </c>
      <c r="T178" s="88" t="s">
        <v>198</v>
      </c>
      <c r="U178" s="67" t="s">
        <v>1720</v>
      </c>
    </row>
    <row r="179" spans="1:21" ht="46.8" x14ac:dyDescent="0.3">
      <c r="A179" s="60" t="s">
        <v>730</v>
      </c>
      <c r="B179" s="87" t="s">
        <v>731</v>
      </c>
      <c r="C179" s="168" t="s">
        <v>717</v>
      </c>
      <c r="D179" s="62">
        <v>10</v>
      </c>
      <c r="E179" s="88">
        <v>7.2</v>
      </c>
      <c r="F179" s="62">
        <v>25</v>
      </c>
      <c r="G179" s="62">
        <v>9</v>
      </c>
      <c r="H179" s="62" t="s">
        <v>221</v>
      </c>
      <c r="I179" s="749">
        <f t="shared" si="36"/>
        <v>30.257279999999994</v>
      </c>
      <c r="J179" s="65">
        <v>0.05</v>
      </c>
      <c r="K179" s="65">
        <v>0.02</v>
      </c>
      <c r="L179" s="65">
        <v>0.03</v>
      </c>
      <c r="M179" s="65">
        <v>0.04</v>
      </c>
      <c r="N179" s="65">
        <v>0.01</v>
      </c>
      <c r="O179" s="65">
        <v>0.1</v>
      </c>
      <c r="P179" s="65">
        <v>0</v>
      </c>
      <c r="Q179" s="65">
        <f t="shared" si="37"/>
        <v>0.25</v>
      </c>
      <c r="R179" s="749">
        <f t="shared" si="38"/>
        <v>22.692959999999996</v>
      </c>
      <c r="S179" s="749">
        <v>18.910799999999998</v>
      </c>
      <c r="T179" s="88" t="s">
        <v>198</v>
      </c>
      <c r="U179" s="67" t="s">
        <v>1720</v>
      </c>
    </row>
    <row r="180" spans="1:21" ht="46.8" x14ac:dyDescent="0.3">
      <c r="A180" s="60" t="s">
        <v>732</v>
      </c>
      <c r="B180" s="87" t="s">
        <v>733</v>
      </c>
      <c r="C180" s="168" t="s">
        <v>717</v>
      </c>
      <c r="D180" s="62">
        <v>10</v>
      </c>
      <c r="E180" s="88">
        <v>7.2</v>
      </c>
      <c r="F180" s="62">
        <v>25</v>
      </c>
      <c r="G180" s="62">
        <v>9</v>
      </c>
      <c r="H180" s="62" t="s">
        <v>221</v>
      </c>
      <c r="I180" s="749">
        <f t="shared" si="36"/>
        <v>36.288960000000003</v>
      </c>
      <c r="J180" s="65">
        <v>0.05</v>
      </c>
      <c r="K180" s="65">
        <v>0.02</v>
      </c>
      <c r="L180" s="65">
        <v>0.03</v>
      </c>
      <c r="M180" s="65">
        <v>0.04</v>
      </c>
      <c r="N180" s="65">
        <v>0.01</v>
      </c>
      <c r="O180" s="65">
        <v>0.1</v>
      </c>
      <c r="P180" s="65">
        <v>0</v>
      </c>
      <c r="Q180" s="65">
        <f t="shared" si="37"/>
        <v>0.25</v>
      </c>
      <c r="R180" s="749">
        <f t="shared" si="38"/>
        <v>27.216720000000002</v>
      </c>
      <c r="S180" s="749">
        <v>22.680600000000002</v>
      </c>
      <c r="T180" s="88" t="s">
        <v>198</v>
      </c>
      <c r="U180" s="67" t="s">
        <v>1720</v>
      </c>
    </row>
    <row r="181" spans="1:21" ht="46.8" x14ac:dyDescent="0.3">
      <c r="A181" s="60" t="s">
        <v>734</v>
      </c>
      <c r="B181" s="87" t="s">
        <v>735</v>
      </c>
      <c r="C181" s="168" t="s">
        <v>717</v>
      </c>
      <c r="D181" s="62">
        <v>10</v>
      </c>
      <c r="E181" s="88">
        <v>7.2</v>
      </c>
      <c r="F181" s="62">
        <v>35</v>
      </c>
      <c r="G181" s="62">
        <v>9</v>
      </c>
      <c r="H181" s="62" t="s">
        <v>221</v>
      </c>
      <c r="I181" s="749">
        <f t="shared" si="36"/>
        <v>40.804479999999998</v>
      </c>
      <c r="J181" s="65">
        <v>0.05</v>
      </c>
      <c r="K181" s="65">
        <v>0.02</v>
      </c>
      <c r="L181" s="65">
        <v>0.03</v>
      </c>
      <c r="M181" s="65">
        <v>0.04</v>
      </c>
      <c r="N181" s="65">
        <v>0.01</v>
      </c>
      <c r="O181" s="65">
        <v>0.1</v>
      </c>
      <c r="P181" s="65">
        <v>0</v>
      </c>
      <c r="Q181" s="65">
        <f t="shared" si="37"/>
        <v>0.25</v>
      </c>
      <c r="R181" s="749">
        <f t="shared" si="38"/>
        <v>30.603359999999999</v>
      </c>
      <c r="S181" s="749">
        <v>25.502800000000001</v>
      </c>
      <c r="T181" s="88" t="s">
        <v>198</v>
      </c>
      <c r="U181" s="67" t="s">
        <v>1720</v>
      </c>
    </row>
    <row r="182" spans="1:21" ht="18" x14ac:dyDescent="0.3">
      <c r="A182" s="60"/>
      <c r="B182" s="87"/>
      <c r="C182" s="168"/>
      <c r="D182" s="62"/>
      <c r="E182" s="88"/>
      <c r="F182" s="62"/>
      <c r="G182" s="62"/>
      <c r="H182" s="62"/>
      <c r="I182" s="749"/>
      <c r="J182" s="65"/>
      <c r="K182" s="65"/>
      <c r="L182" s="65"/>
      <c r="M182" s="65"/>
      <c r="N182" s="65"/>
      <c r="O182" s="65"/>
      <c r="P182" s="65"/>
      <c r="Q182" s="65"/>
      <c r="R182" s="754"/>
      <c r="S182" s="754"/>
      <c r="T182" s="364"/>
      <c r="U182" s="364"/>
    </row>
    <row r="183" spans="1:21" ht="46.8" x14ac:dyDescent="0.3">
      <c r="A183" s="60" t="s">
        <v>736</v>
      </c>
      <c r="B183" s="87" t="s">
        <v>737</v>
      </c>
      <c r="C183" s="168" t="s">
        <v>711</v>
      </c>
      <c r="D183" s="62">
        <v>16</v>
      </c>
      <c r="E183" s="88">
        <v>5.76</v>
      </c>
      <c r="F183" s="62">
        <v>27</v>
      </c>
      <c r="G183" s="62">
        <v>36</v>
      </c>
      <c r="H183" s="62" t="s">
        <v>221</v>
      </c>
      <c r="I183" s="749">
        <f t="shared" ref="I183:I191" si="39">R183/(1-Q183)</f>
        <v>30.257279999999994</v>
      </c>
      <c r="J183" s="65">
        <v>0.05</v>
      </c>
      <c r="K183" s="65">
        <v>0.02</v>
      </c>
      <c r="L183" s="65">
        <v>0.03</v>
      </c>
      <c r="M183" s="65">
        <v>0.04</v>
      </c>
      <c r="N183" s="65">
        <v>0.01</v>
      </c>
      <c r="O183" s="65">
        <v>0.1</v>
      </c>
      <c r="P183" s="65">
        <v>0</v>
      </c>
      <c r="Q183" s="65">
        <f t="shared" ref="Q183:Q191" si="40">SUM(J183:P183)</f>
        <v>0.25</v>
      </c>
      <c r="R183" s="749">
        <f t="shared" ref="R183:R191" si="41">S183*1.2</f>
        <v>22.692959999999996</v>
      </c>
      <c r="S183" s="749">
        <v>18.910799999999998</v>
      </c>
      <c r="T183" s="88" t="s">
        <v>198</v>
      </c>
      <c r="U183" s="67" t="s">
        <v>1720</v>
      </c>
    </row>
    <row r="184" spans="1:21" ht="46.8" x14ac:dyDescent="0.3">
      <c r="A184" s="60" t="s">
        <v>738</v>
      </c>
      <c r="B184" s="87" t="s">
        <v>739</v>
      </c>
      <c r="C184" s="168" t="s">
        <v>711</v>
      </c>
      <c r="D184" s="62">
        <v>16</v>
      </c>
      <c r="E184" s="88">
        <v>5.76</v>
      </c>
      <c r="F184" s="62">
        <v>27</v>
      </c>
      <c r="G184" s="62">
        <v>36</v>
      </c>
      <c r="H184" s="62" t="s">
        <v>221</v>
      </c>
      <c r="I184" s="749">
        <f t="shared" si="39"/>
        <v>36.288960000000003</v>
      </c>
      <c r="J184" s="65">
        <v>0.05</v>
      </c>
      <c r="K184" s="65">
        <v>0.02</v>
      </c>
      <c r="L184" s="65">
        <v>0.03</v>
      </c>
      <c r="M184" s="65">
        <v>0.04</v>
      </c>
      <c r="N184" s="65">
        <v>0.01</v>
      </c>
      <c r="O184" s="65">
        <v>0.1</v>
      </c>
      <c r="P184" s="65">
        <v>0</v>
      </c>
      <c r="Q184" s="65">
        <f t="shared" si="40"/>
        <v>0.25</v>
      </c>
      <c r="R184" s="749">
        <f t="shared" si="41"/>
        <v>27.216720000000002</v>
      </c>
      <c r="S184" s="749">
        <v>22.680600000000002</v>
      </c>
      <c r="T184" s="88" t="s">
        <v>198</v>
      </c>
      <c r="U184" s="67" t="s">
        <v>1720</v>
      </c>
    </row>
    <row r="185" spans="1:21" ht="46.8" x14ac:dyDescent="0.3">
      <c r="A185" s="60" t="s">
        <v>740</v>
      </c>
      <c r="B185" s="87" t="s">
        <v>741</v>
      </c>
      <c r="C185" s="168" t="s">
        <v>711</v>
      </c>
      <c r="D185" s="62">
        <v>10</v>
      </c>
      <c r="E185" s="88">
        <v>3.6</v>
      </c>
      <c r="F185" s="62">
        <v>25</v>
      </c>
      <c r="G185" s="62">
        <v>12</v>
      </c>
      <c r="H185" s="62" t="s">
        <v>221</v>
      </c>
      <c r="I185" s="749">
        <f t="shared" si="39"/>
        <v>40.804479999999998</v>
      </c>
      <c r="J185" s="65">
        <v>0.05</v>
      </c>
      <c r="K185" s="65">
        <v>0.02</v>
      </c>
      <c r="L185" s="65">
        <v>0.03</v>
      </c>
      <c r="M185" s="65">
        <v>0.04</v>
      </c>
      <c r="N185" s="65">
        <v>0.01</v>
      </c>
      <c r="O185" s="65">
        <v>0.1</v>
      </c>
      <c r="P185" s="65">
        <v>0</v>
      </c>
      <c r="Q185" s="65">
        <f t="shared" si="40"/>
        <v>0.25</v>
      </c>
      <c r="R185" s="749">
        <f t="shared" si="41"/>
        <v>30.603359999999999</v>
      </c>
      <c r="S185" s="749">
        <v>25.502800000000001</v>
      </c>
      <c r="T185" s="88" t="s">
        <v>198</v>
      </c>
      <c r="U185" s="67" t="s">
        <v>1720</v>
      </c>
    </row>
    <row r="186" spans="1:21" ht="46.8" x14ac:dyDescent="0.3">
      <c r="A186" s="60" t="s">
        <v>742</v>
      </c>
      <c r="B186" s="87" t="s">
        <v>743</v>
      </c>
      <c r="C186" s="168" t="s">
        <v>714</v>
      </c>
      <c r="D186" s="62">
        <v>16</v>
      </c>
      <c r="E186" s="88">
        <v>5.76</v>
      </c>
      <c r="F186" s="62">
        <v>23</v>
      </c>
      <c r="G186" s="62">
        <v>18</v>
      </c>
      <c r="H186" s="62" t="s">
        <v>221</v>
      </c>
      <c r="I186" s="749">
        <f t="shared" si="39"/>
        <v>32.366720000000001</v>
      </c>
      <c r="J186" s="65">
        <v>0.05</v>
      </c>
      <c r="K186" s="65">
        <v>0.02</v>
      </c>
      <c r="L186" s="65">
        <v>0.03</v>
      </c>
      <c r="M186" s="65">
        <v>0.04</v>
      </c>
      <c r="N186" s="65">
        <v>0.01</v>
      </c>
      <c r="O186" s="65">
        <v>0.1</v>
      </c>
      <c r="P186" s="65">
        <v>0</v>
      </c>
      <c r="Q186" s="65">
        <f t="shared" si="40"/>
        <v>0.25</v>
      </c>
      <c r="R186" s="749">
        <f t="shared" si="41"/>
        <v>24.275040000000001</v>
      </c>
      <c r="S186" s="749">
        <v>20.229200000000002</v>
      </c>
      <c r="T186" s="88" t="s">
        <v>198</v>
      </c>
      <c r="U186" s="67" t="s">
        <v>1720</v>
      </c>
    </row>
    <row r="187" spans="1:21" ht="46.8" x14ac:dyDescent="0.3">
      <c r="A187" s="60" t="s">
        <v>744</v>
      </c>
      <c r="B187" s="87" t="s">
        <v>745</v>
      </c>
      <c r="C187" s="168" t="s">
        <v>714</v>
      </c>
      <c r="D187" s="62">
        <v>16</v>
      </c>
      <c r="E187" s="88">
        <v>5.76</v>
      </c>
      <c r="F187" s="62">
        <v>23</v>
      </c>
      <c r="G187" s="62">
        <v>18</v>
      </c>
      <c r="H187" s="62" t="s">
        <v>221</v>
      </c>
      <c r="I187" s="749">
        <f t="shared" si="39"/>
        <v>38.398400000000002</v>
      </c>
      <c r="J187" s="65">
        <v>0.05</v>
      </c>
      <c r="K187" s="65">
        <v>0.02</v>
      </c>
      <c r="L187" s="65">
        <v>0.03</v>
      </c>
      <c r="M187" s="65">
        <v>0.04</v>
      </c>
      <c r="N187" s="65">
        <v>0.01</v>
      </c>
      <c r="O187" s="65">
        <v>0.1</v>
      </c>
      <c r="P187" s="65">
        <v>0</v>
      </c>
      <c r="Q187" s="65">
        <f t="shared" si="40"/>
        <v>0.25</v>
      </c>
      <c r="R187" s="749">
        <f t="shared" si="41"/>
        <v>28.7988</v>
      </c>
      <c r="S187" s="749">
        <v>23.999000000000002</v>
      </c>
      <c r="T187" s="88" t="s">
        <v>198</v>
      </c>
      <c r="U187" s="67" t="s">
        <v>1720</v>
      </c>
    </row>
    <row r="188" spans="1:21" ht="46.8" x14ac:dyDescent="0.3">
      <c r="A188" s="60" t="s">
        <v>746</v>
      </c>
      <c r="B188" s="87" t="s">
        <v>747</v>
      </c>
      <c r="C188" s="168" t="s">
        <v>714</v>
      </c>
      <c r="D188" s="62">
        <v>10</v>
      </c>
      <c r="E188" s="88">
        <v>3.6</v>
      </c>
      <c r="F188" s="62">
        <v>24</v>
      </c>
      <c r="G188" s="62">
        <v>12</v>
      </c>
      <c r="H188" s="62" t="s">
        <v>221</v>
      </c>
      <c r="I188" s="749">
        <f t="shared" si="39"/>
        <v>43.919199999999996</v>
      </c>
      <c r="J188" s="65">
        <v>0.05</v>
      </c>
      <c r="K188" s="65">
        <v>0.02</v>
      </c>
      <c r="L188" s="65">
        <v>0.03</v>
      </c>
      <c r="M188" s="65">
        <v>0.04</v>
      </c>
      <c r="N188" s="65">
        <v>0.01</v>
      </c>
      <c r="O188" s="65">
        <v>0.1</v>
      </c>
      <c r="P188" s="65">
        <v>0</v>
      </c>
      <c r="Q188" s="65">
        <f t="shared" si="40"/>
        <v>0.25</v>
      </c>
      <c r="R188" s="749">
        <f t="shared" si="41"/>
        <v>32.939399999999999</v>
      </c>
      <c r="S188" s="749">
        <v>27.4495</v>
      </c>
      <c r="T188" s="88" t="s">
        <v>198</v>
      </c>
      <c r="U188" s="67" t="s">
        <v>1720</v>
      </c>
    </row>
    <row r="189" spans="1:21" ht="46.8" x14ac:dyDescent="0.3">
      <c r="A189" s="60" t="s">
        <v>748</v>
      </c>
      <c r="B189" s="87" t="s">
        <v>749</v>
      </c>
      <c r="C189" s="168" t="s">
        <v>717</v>
      </c>
      <c r="D189" s="62">
        <v>10</v>
      </c>
      <c r="E189" s="88">
        <v>7.2</v>
      </c>
      <c r="F189" s="62">
        <v>25</v>
      </c>
      <c r="G189" s="62">
        <v>9</v>
      </c>
      <c r="H189" s="62" t="s">
        <v>221</v>
      </c>
      <c r="I189" s="749">
        <f t="shared" si="39"/>
        <v>30.257279999999994</v>
      </c>
      <c r="J189" s="65">
        <v>0.05</v>
      </c>
      <c r="K189" s="65">
        <v>0.02</v>
      </c>
      <c r="L189" s="65">
        <v>0.03</v>
      </c>
      <c r="M189" s="65">
        <v>0.04</v>
      </c>
      <c r="N189" s="65">
        <v>0.01</v>
      </c>
      <c r="O189" s="65">
        <v>0.1</v>
      </c>
      <c r="P189" s="65">
        <v>0</v>
      </c>
      <c r="Q189" s="65">
        <f t="shared" si="40"/>
        <v>0.25</v>
      </c>
      <c r="R189" s="749">
        <f t="shared" si="41"/>
        <v>22.692959999999996</v>
      </c>
      <c r="S189" s="749">
        <v>18.910799999999998</v>
      </c>
      <c r="T189" s="88" t="s">
        <v>198</v>
      </c>
      <c r="U189" s="67" t="s">
        <v>1720</v>
      </c>
    </row>
    <row r="190" spans="1:21" ht="46.8" x14ac:dyDescent="0.3">
      <c r="A190" s="60" t="s">
        <v>750</v>
      </c>
      <c r="B190" s="87" t="s">
        <v>751</v>
      </c>
      <c r="C190" s="168" t="s">
        <v>717</v>
      </c>
      <c r="D190" s="62">
        <v>10</v>
      </c>
      <c r="E190" s="88">
        <v>7.2</v>
      </c>
      <c r="F190" s="62">
        <v>25</v>
      </c>
      <c r="G190" s="62">
        <v>9</v>
      </c>
      <c r="H190" s="62" t="s">
        <v>221</v>
      </c>
      <c r="I190" s="749">
        <f t="shared" si="39"/>
        <v>36.288960000000003</v>
      </c>
      <c r="J190" s="65">
        <v>0.05</v>
      </c>
      <c r="K190" s="65">
        <v>0.02</v>
      </c>
      <c r="L190" s="65">
        <v>0.03</v>
      </c>
      <c r="M190" s="65">
        <v>0.04</v>
      </c>
      <c r="N190" s="65">
        <v>0.01</v>
      </c>
      <c r="O190" s="65">
        <v>0.1</v>
      </c>
      <c r="P190" s="65">
        <v>0</v>
      </c>
      <c r="Q190" s="65">
        <f t="shared" si="40"/>
        <v>0.25</v>
      </c>
      <c r="R190" s="749">
        <f t="shared" si="41"/>
        <v>27.216720000000002</v>
      </c>
      <c r="S190" s="749">
        <v>22.680600000000002</v>
      </c>
      <c r="T190" s="88" t="s">
        <v>198</v>
      </c>
      <c r="U190" s="67" t="s">
        <v>1720</v>
      </c>
    </row>
    <row r="191" spans="1:21" ht="46.8" x14ac:dyDescent="0.3">
      <c r="A191" s="60" t="s">
        <v>752</v>
      </c>
      <c r="B191" s="87" t="s">
        <v>753</v>
      </c>
      <c r="C191" s="168" t="s">
        <v>717</v>
      </c>
      <c r="D191" s="62">
        <v>10</v>
      </c>
      <c r="E191" s="88">
        <v>7.2</v>
      </c>
      <c r="F191" s="62">
        <v>35</v>
      </c>
      <c r="G191" s="62">
        <v>9</v>
      </c>
      <c r="H191" s="62" t="s">
        <v>221</v>
      </c>
      <c r="I191" s="749">
        <f t="shared" si="39"/>
        <v>40.804479999999998</v>
      </c>
      <c r="J191" s="65">
        <v>0.05</v>
      </c>
      <c r="K191" s="65">
        <v>0.02</v>
      </c>
      <c r="L191" s="65">
        <v>0.03</v>
      </c>
      <c r="M191" s="65">
        <v>0.04</v>
      </c>
      <c r="N191" s="65">
        <v>0.01</v>
      </c>
      <c r="O191" s="65">
        <v>0.1</v>
      </c>
      <c r="P191" s="65">
        <v>0</v>
      </c>
      <c r="Q191" s="65">
        <f t="shared" si="40"/>
        <v>0.25</v>
      </c>
      <c r="R191" s="749">
        <f t="shared" si="41"/>
        <v>30.603359999999999</v>
      </c>
      <c r="S191" s="749">
        <v>25.502800000000001</v>
      </c>
      <c r="T191" s="88" t="s">
        <v>198</v>
      </c>
      <c r="U191" s="67" t="s">
        <v>1720</v>
      </c>
    </row>
    <row r="192" spans="1:21" ht="18" x14ac:dyDescent="0.3">
      <c r="A192" s="60"/>
      <c r="B192" s="87"/>
      <c r="C192" s="168"/>
      <c r="D192" s="62"/>
      <c r="E192" s="88"/>
      <c r="F192" s="62"/>
      <c r="G192" s="62"/>
      <c r="H192" s="62"/>
      <c r="I192" s="749"/>
      <c r="J192" s="65"/>
      <c r="K192" s="65"/>
      <c r="L192" s="65"/>
      <c r="M192" s="65"/>
      <c r="N192" s="65"/>
      <c r="O192" s="65"/>
      <c r="P192" s="65"/>
      <c r="Q192" s="65"/>
      <c r="R192" s="754"/>
      <c r="S192" s="754"/>
      <c r="T192" s="364"/>
      <c r="U192" s="364"/>
    </row>
    <row r="193" spans="1:21" ht="46.8" x14ac:dyDescent="0.3">
      <c r="A193" s="60" t="s">
        <v>754</v>
      </c>
      <c r="B193" s="87" t="s">
        <v>755</v>
      </c>
      <c r="C193" s="168" t="s">
        <v>711</v>
      </c>
      <c r="D193" s="62">
        <v>16</v>
      </c>
      <c r="E193" s="88" t="s">
        <v>685</v>
      </c>
      <c r="F193" s="62">
        <v>30</v>
      </c>
      <c r="G193" s="62">
        <v>36</v>
      </c>
      <c r="H193" s="62" t="s">
        <v>221</v>
      </c>
      <c r="I193" s="749">
        <f t="shared" ref="I193:I198" si="42">R193/(1-Q193)</f>
        <v>42.633760000000002</v>
      </c>
      <c r="J193" s="65">
        <v>0.05</v>
      </c>
      <c r="K193" s="65">
        <v>0.02</v>
      </c>
      <c r="L193" s="65">
        <v>0.03</v>
      </c>
      <c r="M193" s="65">
        <v>0.04</v>
      </c>
      <c r="N193" s="65">
        <v>0.01</v>
      </c>
      <c r="O193" s="65">
        <v>0.1</v>
      </c>
      <c r="P193" s="65">
        <v>0</v>
      </c>
      <c r="Q193" s="65">
        <f t="shared" ref="Q193:Q198" si="43">SUM(J193:P193)</f>
        <v>0.25</v>
      </c>
      <c r="R193" s="749">
        <f t="shared" ref="R193:R198" si="44">S193*1.2</f>
        <v>31.97532</v>
      </c>
      <c r="S193" s="749">
        <v>26.646100000000001</v>
      </c>
      <c r="T193" s="88" t="s">
        <v>198</v>
      </c>
      <c r="U193" s="67" t="s">
        <v>1720</v>
      </c>
    </row>
    <row r="194" spans="1:21" ht="46.8" x14ac:dyDescent="0.3">
      <c r="A194" s="60" t="s">
        <v>756</v>
      </c>
      <c r="B194" s="87" t="s">
        <v>757</v>
      </c>
      <c r="C194" s="168" t="s">
        <v>711</v>
      </c>
      <c r="D194" s="62">
        <v>10</v>
      </c>
      <c r="E194" s="88" t="s">
        <v>679</v>
      </c>
      <c r="F194" s="62">
        <v>25</v>
      </c>
      <c r="G194" s="62">
        <v>12</v>
      </c>
      <c r="H194" s="62" t="s">
        <v>221</v>
      </c>
      <c r="I194" s="749">
        <f t="shared" si="42"/>
        <v>47.149279999999997</v>
      </c>
      <c r="J194" s="65">
        <v>0.05</v>
      </c>
      <c r="K194" s="65">
        <v>0.02</v>
      </c>
      <c r="L194" s="65">
        <v>0.03</v>
      </c>
      <c r="M194" s="65">
        <v>0.04</v>
      </c>
      <c r="N194" s="65">
        <v>0.01</v>
      </c>
      <c r="O194" s="65">
        <v>0.1</v>
      </c>
      <c r="P194" s="65">
        <v>0</v>
      </c>
      <c r="Q194" s="65">
        <f t="shared" si="43"/>
        <v>0.25</v>
      </c>
      <c r="R194" s="749">
        <f t="shared" si="44"/>
        <v>35.361959999999996</v>
      </c>
      <c r="S194" s="749">
        <v>29.468299999999999</v>
      </c>
      <c r="T194" s="88" t="s">
        <v>198</v>
      </c>
      <c r="U194" s="67" t="s">
        <v>1720</v>
      </c>
    </row>
    <row r="195" spans="1:21" ht="46.8" x14ac:dyDescent="0.3">
      <c r="A195" s="60" t="s">
        <v>758</v>
      </c>
      <c r="B195" s="87" t="s">
        <v>759</v>
      </c>
      <c r="C195" s="168" t="s">
        <v>714</v>
      </c>
      <c r="D195" s="62">
        <v>16</v>
      </c>
      <c r="E195" s="88">
        <v>5.76</v>
      </c>
      <c r="F195" s="62">
        <v>23</v>
      </c>
      <c r="G195" s="62">
        <v>18</v>
      </c>
      <c r="H195" s="62" t="s">
        <v>221</v>
      </c>
      <c r="I195" s="749">
        <f t="shared" si="42"/>
        <v>44.743200000000002</v>
      </c>
      <c r="J195" s="65">
        <v>0.05</v>
      </c>
      <c r="K195" s="65">
        <v>0.02</v>
      </c>
      <c r="L195" s="65">
        <v>0.03</v>
      </c>
      <c r="M195" s="65">
        <v>0.04</v>
      </c>
      <c r="N195" s="65">
        <v>0.01</v>
      </c>
      <c r="O195" s="65">
        <v>0.1</v>
      </c>
      <c r="P195" s="65">
        <v>0</v>
      </c>
      <c r="Q195" s="65">
        <f t="shared" si="43"/>
        <v>0.25</v>
      </c>
      <c r="R195" s="749">
        <f t="shared" si="44"/>
        <v>33.557400000000001</v>
      </c>
      <c r="S195" s="749">
        <v>27.964500000000001</v>
      </c>
      <c r="T195" s="88" t="s">
        <v>198</v>
      </c>
      <c r="U195" s="67" t="s">
        <v>1720</v>
      </c>
    </row>
    <row r="196" spans="1:21" ht="46.8" x14ac:dyDescent="0.3">
      <c r="A196" s="60" t="s">
        <v>760</v>
      </c>
      <c r="B196" s="87" t="s">
        <v>761</v>
      </c>
      <c r="C196" s="168" t="s">
        <v>714</v>
      </c>
      <c r="D196" s="62">
        <v>16</v>
      </c>
      <c r="E196" s="88">
        <v>5.76</v>
      </c>
      <c r="F196" s="62">
        <v>23</v>
      </c>
      <c r="G196" s="62">
        <v>18</v>
      </c>
      <c r="H196" s="62" t="s">
        <v>221</v>
      </c>
      <c r="I196" s="749">
        <f t="shared" si="42"/>
        <v>50.247520000000002</v>
      </c>
      <c r="J196" s="65">
        <v>0.05</v>
      </c>
      <c r="K196" s="65">
        <v>0.02</v>
      </c>
      <c r="L196" s="65">
        <v>0.03</v>
      </c>
      <c r="M196" s="65">
        <v>0.04</v>
      </c>
      <c r="N196" s="65">
        <v>0.01</v>
      </c>
      <c r="O196" s="65">
        <v>0.1</v>
      </c>
      <c r="P196" s="65">
        <v>0</v>
      </c>
      <c r="Q196" s="65">
        <f t="shared" si="43"/>
        <v>0.25</v>
      </c>
      <c r="R196" s="749">
        <f t="shared" si="44"/>
        <v>37.685639999999999</v>
      </c>
      <c r="S196" s="749">
        <v>31.404699999999998</v>
      </c>
      <c r="T196" s="88" t="s">
        <v>198</v>
      </c>
      <c r="U196" s="67" t="s">
        <v>1720</v>
      </c>
    </row>
    <row r="197" spans="1:21" ht="46.8" x14ac:dyDescent="0.3">
      <c r="A197" s="60" t="s">
        <v>762</v>
      </c>
      <c r="B197" s="87" t="s">
        <v>763</v>
      </c>
      <c r="C197" s="168" t="s">
        <v>717</v>
      </c>
      <c r="D197" s="62">
        <v>10</v>
      </c>
      <c r="E197" s="88">
        <v>7.2</v>
      </c>
      <c r="F197" s="62">
        <v>25</v>
      </c>
      <c r="G197" s="62">
        <v>9</v>
      </c>
      <c r="H197" s="62" t="s">
        <v>221</v>
      </c>
      <c r="I197" s="749">
        <f t="shared" si="42"/>
        <v>42.633760000000002</v>
      </c>
      <c r="J197" s="65">
        <v>0.05</v>
      </c>
      <c r="K197" s="65">
        <v>0.02</v>
      </c>
      <c r="L197" s="65">
        <v>0.03</v>
      </c>
      <c r="M197" s="65">
        <v>0.04</v>
      </c>
      <c r="N197" s="65">
        <v>0.01</v>
      </c>
      <c r="O197" s="65">
        <v>0.1</v>
      </c>
      <c r="P197" s="65">
        <v>0</v>
      </c>
      <c r="Q197" s="65">
        <f t="shared" si="43"/>
        <v>0.25</v>
      </c>
      <c r="R197" s="749">
        <f t="shared" si="44"/>
        <v>31.97532</v>
      </c>
      <c r="S197" s="749">
        <v>26.646100000000001</v>
      </c>
      <c r="T197" s="88" t="s">
        <v>198</v>
      </c>
      <c r="U197" s="67" t="s">
        <v>1720</v>
      </c>
    </row>
    <row r="198" spans="1:21" ht="46.8" x14ac:dyDescent="0.3">
      <c r="A198" s="60" t="s">
        <v>764</v>
      </c>
      <c r="B198" s="87" t="s">
        <v>765</v>
      </c>
      <c r="C198" s="168" t="s">
        <v>717</v>
      </c>
      <c r="D198" s="62">
        <v>10</v>
      </c>
      <c r="E198" s="88">
        <v>7.2</v>
      </c>
      <c r="F198" s="62">
        <v>35</v>
      </c>
      <c r="G198" s="62">
        <v>9</v>
      </c>
      <c r="H198" s="62" t="s">
        <v>221</v>
      </c>
      <c r="I198" s="749">
        <f t="shared" si="42"/>
        <v>47.149279999999997</v>
      </c>
      <c r="J198" s="65">
        <v>0.05</v>
      </c>
      <c r="K198" s="65">
        <v>0.02</v>
      </c>
      <c r="L198" s="65">
        <v>0.03</v>
      </c>
      <c r="M198" s="65">
        <v>0.04</v>
      </c>
      <c r="N198" s="65">
        <v>0.01</v>
      </c>
      <c r="O198" s="65">
        <v>0.1</v>
      </c>
      <c r="P198" s="65">
        <v>0</v>
      </c>
      <c r="Q198" s="65">
        <f t="shared" si="43"/>
        <v>0.25</v>
      </c>
      <c r="R198" s="749">
        <f t="shared" si="44"/>
        <v>35.361959999999996</v>
      </c>
      <c r="S198" s="749">
        <v>29.468299999999999</v>
      </c>
      <c r="T198" s="88" t="s">
        <v>198</v>
      </c>
      <c r="U198" s="67" t="s">
        <v>1720</v>
      </c>
    </row>
    <row r="199" spans="1:21" ht="15.6" x14ac:dyDescent="0.3">
      <c r="A199" s="378"/>
      <c r="B199" s="379"/>
      <c r="C199" s="379"/>
      <c r="D199" s="380"/>
      <c r="E199" s="149"/>
      <c r="F199" s="380"/>
      <c r="G199" s="149"/>
      <c r="H199" s="362"/>
      <c r="I199" s="901"/>
      <c r="J199" s="362"/>
      <c r="K199" s="222"/>
      <c r="L199" s="222"/>
      <c r="R199" s="877"/>
      <c r="S199" s="877"/>
    </row>
    <row r="200" spans="1:21" ht="15.6" x14ac:dyDescent="0.3">
      <c r="A200" s="342" t="s">
        <v>766</v>
      </c>
      <c r="B200" s="343"/>
      <c r="C200" s="343"/>
      <c r="D200" s="374"/>
      <c r="E200" s="382"/>
      <c r="F200" s="382"/>
      <c r="G200" s="382"/>
      <c r="H200" s="383"/>
      <c r="I200" s="902"/>
      <c r="J200" s="345"/>
      <c r="K200" s="345"/>
      <c r="L200" s="345"/>
      <c r="M200" s="345"/>
      <c r="N200" s="345"/>
      <c r="O200" s="345"/>
      <c r="P200" s="345"/>
      <c r="Q200" s="345"/>
      <c r="R200" s="880"/>
      <c r="S200" s="880"/>
      <c r="T200" s="345"/>
      <c r="U200" s="345"/>
    </row>
    <row r="201" spans="1:21" ht="15.6" x14ac:dyDescent="0.3">
      <c r="A201" s="346" t="s">
        <v>1994</v>
      </c>
      <c r="B201" s="347"/>
      <c r="C201" s="347"/>
      <c r="D201" s="358"/>
      <c r="E201" s="344"/>
      <c r="F201" s="384"/>
      <c r="G201" s="344"/>
      <c r="H201" s="348"/>
      <c r="I201" s="902"/>
      <c r="J201" s="345"/>
      <c r="K201" s="345"/>
      <c r="L201" s="345"/>
      <c r="M201" s="345"/>
      <c r="N201" s="345"/>
      <c r="O201" s="345"/>
      <c r="P201" s="345"/>
      <c r="Q201" s="345"/>
      <c r="R201" s="880"/>
      <c r="S201" s="880"/>
      <c r="T201" s="345"/>
      <c r="U201" s="345"/>
    </row>
    <row r="202" spans="1:21" ht="46.8" x14ac:dyDescent="0.3">
      <c r="A202" s="60" t="s">
        <v>767</v>
      </c>
      <c r="B202" s="74" t="s">
        <v>768</v>
      </c>
      <c r="C202" s="168" t="s">
        <v>769</v>
      </c>
      <c r="D202" s="62">
        <v>18</v>
      </c>
      <c r="E202" s="88">
        <v>6.48</v>
      </c>
      <c r="F202" s="62">
        <v>29</v>
      </c>
      <c r="G202" s="62">
        <v>16</v>
      </c>
      <c r="H202" s="62" t="s">
        <v>221</v>
      </c>
      <c r="I202" s="774">
        <f>R202/(1-Q202)</f>
        <v>30.570400000000003</v>
      </c>
      <c r="J202" s="56">
        <v>0.05</v>
      </c>
      <c r="K202" s="56">
        <v>0.02</v>
      </c>
      <c r="L202" s="56">
        <v>0.03</v>
      </c>
      <c r="M202" s="56">
        <v>0.04</v>
      </c>
      <c r="N202" s="56">
        <v>0.01</v>
      </c>
      <c r="O202" s="56">
        <v>0.1</v>
      </c>
      <c r="P202" s="56">
        <v>0</v>
      </c>
      <c r="Q202" s="56">
        <f>SUM(J202:P202)</f>
        <v>0.25</v>
      </c>
      <c r="R202" s="749">
        <f t="shared" ref="R202" si="45">S202*1.2</f>
        <v>22.927800000000001</v>
      </c>
      <c r="S202" s="749">
        <v>19.1065</v>
      </c>
      <c r="T202" s="69" t="s">
        <v>198</v>
      </c>
      <c r="U202" s="58" t="s">
        <v>1720</v>
      </c>
    </row>
    <row r="203" spans="1:21" ht="18" x14ac:dyDescent="0.3">
      <c r="A203" s="60"/>
      <c r="B203" s="74"/>
      <c r="C203" s="168"/>
      <c r="D203" s="62"/>
      <c r="E203" s="88"/>
      <c r="F203" s="62"/>
      <c r="G203" s="62"/>
      <c r="H203" s="62"/>
      <c r="I203" s="774"/>
      <c r="J203" s="56"/>
      <c r="K203" s="56"/>
      <c r="L203" s="56"/>
      <c r="M203" s="56"/>
      <c r="N203" s="56"/>
      <c r="O203" s="56"/>
      <c r="P203" s="56"/>
      <c r="Q203" s="56"/>
      <c r="R203" s="778"/>
      <c r="S203" s="778"/>
      <c r="T203" s="375"/>
      <c r="U203" s="375"/>
    </row>
    <row r="204" spans="1:21" ht="46.8" x14ac:dyDescent="0.3">
      <c r="A204" s="60" t="s">
        <v>770</v>
      </c>
      <c r="B204" s="74" t="s">
        <v>771</v>
      </c>
      <c r="C204" s="168" t="s">
        <v>769</v>
      </c>
      <c r="D204" s="62">
        <v>18</v>
      </c>
      <c r="E204" s="88">
        <v>6.48</v>
      </c>
      <c r="F204" s="62">
        <v>25</v>
      </c>
      <c r="G204" s="62">
        <v>16</v>
      </c>
      <c r="H204" s="62" t="s">
        <v>221</v>
      </c>
      <c r="I204" s="774">
        <f>R204/(1-Q204)</f>
        <v>37.030559999999994</v>
      </c>
      <c r="J204" s="56">
        <v>0.05</v>
      </c>
      <c r="K204" s="56">
        <v>0.02</v>
      </c>
      <c r="L204" s="56">
        <v>0.03</v>
      </c>
      <c r="M204" s="56">
        <v>0.04</v>
      </c>
      <c r="N204" s="56">
        <v>0.01</v>
      </c>
      <c r="O204" s="56">
        <v>0.1</v>
      </c>
      <c r="P204" s="56">
        <v>0</v>
      </c>
      <c r="Q204" s="56">
        <f>SUM(J204:P204)</f>
        <v>0.25</v>
      </c>
      <c r="R204" s="749">
        <f t="shared" ref="R204:R205" si="46">S204*1.2</f>
        <v>27.772919999999996</v>
      </c>
      <c r="S204" s="749">
        <v>23.144099999999998</v>
      </c>
      <c r="T204" s="69" t="s">
        <v>198</v>
      </c>
      <c r="U204" s="58" t="s">
        <v>1720</v>
      </c>
    </row>
    <row r="205" spans="1:21" ht="46.8" x14ac:dyDescent="0.3">
      <c r="A205" s="60" t="s">
        <v>772</v>
      </c>
      <c r="B205" s="74" t="s">
        <v>773</v>
      </c>
      <c r="C205" s="168" t="s">
        <v>769</v>
      </c>
      <c r="D205" s="62">
        <v>18</v>
      </c>
      <c r="E205" s="88">
        <v>6.48</v>
      </c>
      <c r="F205" s="62">
        <v>25</v>
      </c>
      <c r="G205" s="62">
        <v>16</v>
      </c>
      <c r="H205" s="62" t="s">
        <v>221</v>
      </c>
      <c r="I205" s="774">
        <f>R205/(1-Q205)</f>
        <v>42.963359999999994</v>
      </c>
      <c r="J205" s="56">
        <v>0.05</v>
      </c>
      <c r="K205" s="56">
        <v>0.02</v>
      </c>
      <c r="L205" s="56">
        <v>0.03</v>
      </c>
      <c r="M205" s="56">
        <v>0.04</v>
      </c>
      <c r="N205" s="56">
        <v>0.01</v>
      </c>
      <c r="O205" s="56">
        <v>0.1</v>
      </c>
      <c r="P205" s="56">
        <v>0</v>
      </c>
      <c r="Q205" s="56">
        <f>SUM(J205:P205)</f>
        <v>0.25</v>
      </c>
      <c r="R205" s="749">
        <f t="shared" si="46"/>
        <v>32.222519999999996</v>
      </c>
      <c r="S205" s="749">
        <v>26.8521</v>
      </c>
      <c r="T205" s="69" t="s">
        <v>198</v>
      </c>
      <c r="U205" s="58" t="s">
        <v>1720</v>
      </c>
    </row>
    <row r="206" spans="1:21" ht="18" x14ac:dyDescent="0.3">
      <c r="A206" s="60"/>
      <c r="B206" s="74"/>
      <c r="C206" s="168"/>
      <c r="D206" s="62"/>
      <c r="E206" s="88"/>
      <c r="F206" s="62"/>
      <c r="G206" s="62"/>
      <c r="H206" s="62"/>
      <c r="I206" s="774"/>
      <c r="J206" s="56"/>
      <c r="K206" s="56"/>
      <c r="L206" s="56"/>
      <c r="M206" s="56"/>
      <c r="N206" s="56"/>
      <c r="O206" s="56"/>
      <c r="P206" s="56"/>
      <c r="Q206" s="56"/>
      <c r="R206" s="778"/>
      <c r="S206" s="778"/>
      <c r="T206" s="375"/>
      <c r="U206" s="375"/>
    </row>
    <row r="207" spans="1:21" ht="46.8" x14ac:dyDescent="0.3">
      <c r="A207" s="60" t="s">
        <v>774</v>
      </c>
      <c r="B207" s="74" t="s">
        <v>775</v>
      </c>
      <c r="C207" s="168" t="s">
        <v>769</v>
      </c>
      <c r="D207" s="62">
        <v>18</v>
      </c>
      <c r="E207" s="88">
        <v>6.48</v>
      </c>
      <c r="F207" s="62">
        <v>24</v>
      </c>
      <c r="G207" s="62">
        <v>16</v>
      </c>
      <c r="H207" s="62" t="s">
        <v>221</v>
      </c>
      <c r="I207" s="774">
        <f>R207/(1-Q207)</f>
        <v>39.205919999999999</v>
      </c>
      <c r="J207" s="56">
        <v>0.05</v>
      </c>
      <c r="K207" s="56">
        <v>0.02</v>
      </c>
      <c r="L207" s="56">
        <v>0.03</v>
      </c>
      <c r="M207" s="56">
        <v>0.04</v>
      </c>
      <c r="N207" s="56">
        <v>0.01</v>
      </c>
      <c r="O207" s="56">
        <v>0.1</v>
      </c>
      <c r="P207" s="56">
        <v>0</v>
      </c>
      <c r="Q207" s="56">
        <f>SUM(J207:P207)</f>
        <v>0.25</v>
      </c>
      <c r="R207" s="749">
        <f t="shared" ref="R207:R208" si="47">S207*1.2</f>
        <v>29.404439999999997</v>
      </c>
      <c r="S207" s="749">
        <v>24.503699999999998</v>
      </c>
      <c r="T207" s="69" t="s">
        <v>198</v>
      </c>
      <c r="U207" s="58" t="s">
        <v>1720</v>
      </c>
    </row>
    <row r="208" spans="1:21" ht="46.8" x14ac:dyDescent="0.3">
      <c r="A208" s="60" t="s">
        <v>776</v>
      </c>
      <c r="B208" s="74" t="s">
        <v>777</v>
      </c>
      <c r="C208" s="168" t="s">
        <v>769</v>
      </c>
      <c r="D208" s="62">
        <v>18</v>
      </c>
      <c r="E208" s="88">
        <v>6.48</v>
      </c>
      <c r="F208" s="62">
        <v>24</v>
      </c>
      <c r="G208" s="62">
        <v>16</v>
      </c>
      <c r="H208" s="62" t="s">
        <v>221</v>
      </c>
      <c r="I208" s="774">
        <f>R208/(1-Q208)</f>
        <v>45.089280000000002</v>
      </c>
      <c r="J208" s="56">
        <v>0.05</v>
      </c>
      <c r="K208" s="56">
        <v>0.02</v>
      </c>
      <c r="L208" s="56">
        <v>0.03</v>
      </c>
      <c r="M208" s="56">
        <v>0.04</v>
      </c>
      <c r="N208" s="56">
        <v>0.01</v>
      </c>
      <c r="O208" s="56">
        <v>0.1</v>
      </c>
      <c r="P208" s="56">
        <v>0</v>
      </c>
      <c r="Q208" s="56">
        <f>SUM(J208:P208)</f>
        <v>0.25</v>
      </c>
      <c r="R208" s="749">
        <f t="shared" si="47"/>
        <v>33.816960000000002</v>
      </c>
      <c r="S208" s="749">
        <v>28.180800000000001</v>
      </c>
      <c r="T208" s="69" t="s">
        <v>198</v>
      </c>
      <c r="U208" s="58" t="s">
        <v>1720</v>
      </c>
    </row>
    <row r="209" spans="1:21" ht="18" x14ac:dyDescent="0.3">
      <c r="A209" s="60"/>
      <c r="B209" s="74"/>
      <c r="C209" s="168"/>
      <c r="D209" s="62"/>
      <c r="E209" s="88"/>
      <c r="F209" s="62"/>
      <c r="G209" s="62"/>
      <c r="H209" s="62"/>
      <c r="I209" s="774"/>
      <c r="J209" s="56"/>
      <c r="K209" s="56"/>
      <c r="L209" s="56"/>
      <c r="M209" s="56"/>
      <c r="N209" s="56"/>
      <c r="O209" s="56"/>
      <c r="P209" s="56"/>
      <c r="Q209" s="56"/>
      <c r="R209" s="778"/>
      <c r="S209" s="778"/>
      <c r="T209" s="375"/>
      <c r="U209" s="375"/>
    </row>
    <row r="210" spans="1:21" ht="46.8" x14ac:dyDescent="0.3">
      <c r="A210" s="60" t="s">
        <v>778</v>
      </c>
      <c r="B210" s="87" t="s">
        <v>779</v>
      </c>
      <c r="C210" s="168" t="s">
        <v>769</v>
      </c>
      <c r="D210" s="62">
        <v>18</v>
      </c>
      <c r="E210" s="88">
        <v>6.48</v>
      </c>
      <c r="F210" s="62">
        <v>29</v>
      </c>
      <c r="G210" s="62">
        <v>16</v>
      </c>
      <c r="H210" s="62" t="s">
        <v>221</v>
      </c>
      <c r="I210" s="774">
        <f>R210/(1-Q210)</f>
        <v>45.089280000000002</v>
      </c>
      <c r="J210" s="56">
        <v>0.05</v>
      </c>
      <c r="K210" s="56">
        <v>0.02</v>
      </c>
      <c r="L210" s="56">
        <v>0.03</v>
      </c>
      <c r="M210" s="56">
        <v>0.04</v>
      </c>
      <c r="N210" s="56">
        <v>0.01</v>
      </c>
      <c r="O210" s="56">
        <v>0.1</v>
      </c>
      <c r="P210" s="56">
        <v>0</v>
      </c>
      <c r="Q210" s="56">
        <f>SUM(J210:P210)</f>
        <v>0.25</v>
      </c>
      <c r="R210" s="749">
        <f t="shared" ref="R210:R212" si="48">S210*1.2</f>
        <v>33.816960000000002</v>
      </c>
      <c r="S210" s="749">
        <v>28.180800000000001</v>
      </c>
      <c r="T210" s="69" t="s">
        <v>198</v>
      </c>
      <c r="U210" s="58" t="s">
        <v>1720</v>
      </c>
    </row>
    <row r="211" spans="1:21" s="148" customFormat="1" ht="46.8" x14ac:dyDescent="0.3">
      <c r="A211" s="60" t="s">
        <v>2074</v>
      </c>
      <c r="B211" s="87" t="s">
        <v>2076</v>
      </c>
      <c r="C211" s="187" t="s">
        <v>2075</v>
      </c>
      <c r="D211" s="55">
        <v>12</v>
      </c>
      <c r="E211" s="69">
        <v>8.64</v>
      </c>
      <c r="F211" s="55">
        <v>37</v>
      </c>
      <c r="G211" s="55">
        <v>12</v>
      </c>
      <c r="H211" s="55" t="s">
        <v>221</v>
      </c>
      <c r="I211" s="774">
        <f>R211/(1-Q211)</f>
        <v>45.089280000000002</v>
      </c>
      <c r="J211" s="56">
        <v>0.05</v>
      </c>
      <c r="K211" s="56">
        <v>0.02</v>
      </c>
      <c r="L211" s="56">
        <v>0.03</v>
      </c>
      <c r="M211" s="56">
        <v>0.04</v>
      </c>
      <c r="N211" s="56">
        <v>0.01</v>
      </c>
      <c r="O211" s="56">
        <v>0.1</v>
      </c>
      <c r="P211" s="56">
        <v>0</v>
      </c>
      <c r="Q211" s="56">
        <f>SUM(J211:P211)</f>
        <v>0.25</v>
      </c>
      <c r="R211" s="749">
        <f t="shared" si="48"/>
        <v>33.816960000000002</v>
      </c>
      <c r="S211" s="749">
        <v>28.180800000000001</v>
      </c>
      <c r="T211" s="69" t="s">
        <v>198</v>
      </c>
      <c r="U211" s="58" t="s">
        <v>1720</v>
      </c>
    </row>
    <row r="212" spans="1:21" s="148" customFormat="1" ht="46.8" x14ac:dyDescent="0.3">
      <c r="A212" s="386" t="s">
        <v>2087</v>
      </c>
      <c r="B212" s="87" t="s">
        <v>2088</v>
      </c>
      <c r="C212" s="168" t="s">
        <v>769</v>
      </c>
      <c r="D212" s="62">
        <v>16</v>
      </c>
      <c r="E212" s="88">
        <v>5.76</v>
      </c>
      <c r="F212" s="62">
        <v>25</v>
      </c>
      <c r="G212" s="62">
        <v>16</v>
      </c>
      <c r="H212" s="62" t="s">
        <v>221</v>
      </c>
      <c r="I212" s="774">
        <f>R212/(1-Q212)</f>
        <v>47.34704</v>
      </c>
      <c r="J212" s="56">
        <v>0.05</v>
      </c>
      <c r="K212" s="56">
        <v>0.02</v>
      </c>
      <c r="L212" s="56">
        <v>0.03</v>
      </c>
      <c r="M212" s="56">
        <v>0.04</v>
      </c>
      <c r="N212" s="56">
        <v>0.01</v>
      </c>
      <c r="O212" s="56">
        <v>0.1</v>
      </c>
      <c r="P212" s="56">
        <v>0</v>
      </c>
      <c r="Q212" s="56">
        <f>SUM(J212:P212)</f>
        <v>0.25</v>
      </c>
      <c r="R212" s="749">
        <f t="shared" si="48"/>
        <v>35.510280000000002</v>
      </c>
      <c r="S212" s="749">
        <v>29.591900000000003</v>
      </c>
      <c r="T212" s="69" t="s">
        <v>198</v>
      </c>
      <c r="U212" s="58" t="s">
        <v>1720</v>
      </c>
    </row>
    <row r="213" spans="1:21" ht="15.6" x14ac:dyDescent="0.3">
      <c r="A213" s="378"/>
      <c r="B213" s="379"/>
      <c r="C213" s="379"/>
      <c r="D213" s="380"/>
      <c r="E213" s="149"/>
      <c r="F213" s="380"/>
      <c r="G213" s="149"/>
      <c r="H213" s="362"/>
      <c r="I213" s="903"/>
      <c r="J213" s="362"/>
      <c r="K213" s="222"/>
      <c r="L213" s="222"/>
      <c r="R213" s="877"/>
      <c r="S213" s="877"/>
      <c r="T213" s="294"/>
      <c r="U213" s="294"/>
    </row>
    <row r="214" spans="1:21" ht="15.6" x14ac:dyDescent="0.3">
      <c r="A214" s="342" t="s">
        <v>780</v>
      </c>
      <c r="B214" s="343"/>
      <c r="C214" s="343"/>
      <c r="D214" s="374"/>
      <c r="E214" s="382"/>
      <c r="F214" s="382"/>
      <c r="G214" s="382"/>
      <c r="H214" s="383"/>
      <c r="I214" s="902"/>
      <c r="J214" s="345"/>
      <c r="K214" s="345"/>
      <c r="L214" s="345"/>
      <c r="M214" s="345"/>
      <c r="N214" s="345"/>
      <c r="O214" s="345"/>
      <c r="P214" s="345"/>
      <c r="Q214" s="345"/>
      <c r="R214" s="880"/>
      <c r="S214" s="880"/>
      <c r="T214" s="359"/>
      <c r="U214" s="359"/>
    </row>
    <row r="215" spans="1:21" ht="15.6" x14ac:dyDescent="0.3">
      <c r="A215" s="346" t="s">
        <v>1995</v>
      </c>
      <c r="B215" s="347"/>
      <c r="C215" s="347"/>
      <c r="D215" s="358"/>
      <c r="E215" s="344"/>
      <c r="F215" s="384"/>
      <c r="G215" s="344"/>
      <c r="H215" s="348"/>
      <c r="I215" s="902"/>
      <c r="J215" s="345"/>
      <c r="K215" s="345"/>
      <c r="L215" s="345"/>
      <c r="M215" s="345"/>
      <c r="N215" s="345"/>
      <c r="O215" s="345"/>
      <c r="P215" s="345"/>
      <c r="Q215" s="345"/>
      <c r="R215" s="880"/>
      <c r="S215" s="880"/>
      <c r="T215" s="359"/>
      <c r="U215" s="359"/>
    </row>
    <row r="216" spans="1:21" ht="46.8" x14ac:dyDescent="0.3">
      <c r="A216" s="60" t="s">
        <v>781</v>
      </c>
      <c r="B216" s="74" t="s">
        <v>782</v>
      </c>
      <c r="C216" s="168" t="s">
        <v>783</v>
      </c>
      <c r="D216" s="62">
        <v>16</v>
      </c>
      <c r="E216" s="88">
        <v>5.76</v>
      </c>
      <c r="F216" s="62">
        <v>27</v>
      </c>
      <c r="G216" s="62">
        <v>24</v>
      </c>
      <c r="H216" s="62" t="s">
        <v>221</v>
      </c>
      <c r="I216" s="774">
        <f>R216/(1-Q216)</f>
        <v>29.186080000000004</v>
      </c>
      <c r="J216" s="56">
        <v>0.05</v>
      </c>
      <c r="K216" s="56">
        <v>0.02</v>
      </c>
      <c r="L216" s="56">
        <v>0.03</v>
      </c>
      <c r="M216" s="56">
        <v>0.04</v>
      </c>
      <c r="N216" s="56">
        <v>0.01</v>
      </c>
      <c r="O216" s="56">
        <v>0.1</v>
      </c>
      <c r="P216" s="56">
        <v>0</v>
      </c>
      <c r="Q216" s="56">
        <f>SUM(J216:P216)</f>
        <v>0.25</v>
      </c>
      <c r="R216" s="749">
        <f t="shared" ref="R216" si="49">S216*1.2</f>
        <v>21.889560000000003</v>
      </c>
      <c r="S216" s="749">
        <v>18.241300000000003</v>
      </c>
      <c r="T216" s="69" t="s">
        <v>198</v>
      </c>
      <c r="U216" s="58" t="s">
        <v>1720</v>
      </c>
    </row>
    <row r="217" spans="1:21" ht="18" x14ac:dyDescent="0.3">
      <c r="A217" s="60"/>
      <c r="B217" s="74"/>
      <c r="C217" s="168"/>
      <c r="D217" s="62"/>
      <c r="E217" s="88"/>
      <c r="F217" s="62"/>
      <c r="G217" s="62"/>
      <c r="H217" s="62"/>
      <c r="I217" s="774"/>
      <c r="J217" s="56"/>
      <c r="K217" s="56"/>
      <c r="L217" s="56"/>
      <c r="M217" s="56"/>
      <c r="N217" s="56"/>
      <c r="O217" s="56"/>
      <c r="P217" s="56"/>
      <c r="Q217" s="56"/>
      <c r="R217" s="778"/>
      <c r="S217" s="778"/>
      <c r="T217" s="375"/>
      <c r="U217" s="375"/>
    </row>
    <row r="218" spans="1:21" ht="46.8" x14ac:dyDescent="0.3">
      <c r="A218" s="60" t="s">
        <v>784</v>
      </c>
      <c r="B218" s="74" t="s">
        <v>785</v>
      </c>
      <c r="C218" s="168" t="s">
        <v>783</v>
      </c>
      <c r="D218" s="62">
        <v>16</v>
      </c>
      <c r="E218" s="88">
        <v>5.76</v>
      </c>
      <c r="F218" s="62">
        <v>27</v>
      </c>
      <c r="G218" s="62">
        <v>24</v>
      </c>
      <c r="H218" s="62" t="s">
        <v>221</v>
      </c>
      <c r="I218" s="774">
        <f>R218/(1-Q218)</f>
        <v>30.257279999999994</v>
      </c>
      <c r="J218" s="56">
        <v>0.05</v>
      </c>
      <c r="K218" s="56">
        <v>0.02</v>
      </c>
      <c r="L218" s="56">
        <v>0.03</v>
      </c>
      <c r="M218" s="56">
        <v>0.04</v>
      </c>
      <c r="N218" s="56">
        <v>0.01</v>
      </c>
      <c r="O218" s="56">
        <v>0.1</v>
      </c>
      <c r="P218" s="56">
        <v>0</v>
      </c>
      <c r="Q218" s="56">
        <f>SUM(J218:P218)</f>
        <v>0.25</v>
      </c>
      <c r="R218" s="749">
        <f t="shared" ref="R218:R220" si="50">S218*1.2</f>
        <v>22.692959999999996</v>
      </c>
      <c r="S218" s="749">
        <v>18.910799999999998</v>
      </c>
      <c r="T218" s="69" t="s">
        <v>198</v>
      </c>
      <c r="U218" s="58" t="s">
        <v>1720</v>
      </c>
    </row>
    <row r="219" spans="1:21" ht="46.8" x14ac:dyDescent="0.3">
      <c r="A219" s="60" t="s">
        <v>786</v>
      </c>
      <c r="B219" s="74" t="s">
        <v>787</v>
      </c>
      <c r="C219" s="168" t="s">
        <v>783</v>
      </c>
      <c r="D219" s="62">
        <v>16</v>
      </c>
      <c r="E219" s="88">
        <v>5.76</v>
      </c>
      <c r="F219" s="62">
        <v>27</v>
      </c>
      <c r="G219" s="62">
        <v>24</v>
      </c>
      <c r="H219" s="62" t="s">
        <v>221</v>
      </c>
      <c r="I219" s="774">
        <f>R219/(1-Q219)</f>
        <v>36.288960000000003</v>
      </c>
      <c r="J219" s="56">
        <v>0.05</v>
      </c>
      <c r="K219" s="56">
        <v>0.02</v>
      </c>
      <c r="L219" s="56">
        <v>0.03</v>
      </c>
      <c r="M219" s="56">
        <v>0.04</v>
      </c>
      <c r="N219" s="56">
        <v>0.01</v>
      </c>
      <c r="O219" s="56">
        <v>0.1</v>
      </c>
      <c r="P219" s="56">
        <v>0</v>
      </c>
      <c r="Q219" s="56">
        <f>SUM(J219:P219)</f>
        <v>0.25</v>
      </c>
      <c r="R219" s="749">
        <f t="shared" si="50"/>
        <v>27.216720000000002</v>
      </c>
      <c r="S219" s="749">
        <v>22.680600000000002</v>
      </c>
      <c r="T219" s="69" t="s">
        <v>198</v>
      </c>
      <c r="U219" s="58" t="s">
        <v>1720</v>
      </c>
    </row>
    <row r="220" spans="1:21" ht="46.8" x14ac:dyDescent="0.3">
      <c r="A220" s="60" t="s">
        <v>788</v>
      </c>
      <c r="B220" s="74" t="s">
        <v>789</v>
      </c>
      <c r="C220" s="168" t="s">
        <v>783</v>
      </c>
      <c r="D220" s="62">
        <v>10</v>
      </c>
      <c r="E220" s="88">
        <v>3.6</v>
      </c>
      <c r="F220" s="62">
        <v>25</v>
      </c>
      <c r="G220" s="62">
        <v>12</v>
      </c>
      <c r="H220" s="62" t="s">
        <v>221</v>
      </c>
      <c r="I220" s="774">
        <f>R220/(1-Q220)</f>
        <v>40.804479999999998</v>
      </c>
      <c r="J220" s="56">
        <v>0.05</v>
      </c>
      <c r="K220" s="56">
        <v>0.02</v>
      </c>
      <c r="L220" s="56">
        <v>0.03</v>
      </c>
      <c r="M220" s="56">
        <v>0.04</v>
      </c>
      <c r="N220" s="56">
        <v>0.01</v>
      </c>
      <c r="O220" s="56">
        <v>0.1</v>
      </c>
      <c r="P220" s="56">
        <v>0</v>
      </c>
      <c r="Q220" s="56">
        <f>SUM(J220:P220)</f>
        <v>0.25</v>
      </c>
      <c r="R220" s="749">
        <f t="shared" si="50"/>
        <v>30.603359999999999</v>
      </c>
      <c r="S220" s="749">
        <v>25.502800000000001</v>
      </c>
      <c r="T220" s="69" t="s">
        <v>198</v>
      </c>
      <c r="U220" s="58" t="s">
        <v>1720</v>
      </c>
    </row>
    <row r="221" spans="1:21" ht="18" x14ac:dyDescent="0.3">
      <c r="A221" s="60"/>
      <c r="B221" s="74"/>
      <c r="C221" s="168"/>
      <c r="D221" s="62"/>
      <c r="E221" s="88"/>
      <c r="F221" s="62"/>
      <c r="G221" s="62"/>
      <c r="H221" s="62"/>
      <c r="I221" s="774"/>
      <c r="J221" s="56"/>
      <c r="K221" s="56"/>
      <c r="L221" s="56"/>
      <c r="M221" s="56"/>
      <c r="N221" s="56"/>
      <c r="O221" s="56"/>
      <c r="P221" s="56"/>
      <c r="Q221" s="56"/>
      <c r="R221" s="778"/>
      <c r="S221" s="778"/>
      <c r="T221" s="375"/>
      <c r="U221" s="375"/>
    </row>
    <row r="222" spans="1:21" ht="46.8" x14ac:dyDescent="0.3">
      <c r="A222" s="60" t="s">
        <v>790</v>
      </c>
      <c r="B222" s="74" t="s">
        <v>791</v>
      </c>
      <c r="C222" s="168" t="s">
        <v>783</v>
      </c>
      <c r="D222" s="62">
        <v>16</v>
      </c>
      <c r="E222" s="88">
        <v>5.76</v>
      </c>
      <c r="F222" s="62">
        <v>27</v>
      </c>
      <c r="G222" s="62">
        <v>24</v>
      </c>
      <c r="H222" s="62" t="s">
        <v>221</v>
      </c>
      <c r="I222" s="774">
        <f>R222/(1-Q222)</f>
        <v>30.257279999999994</v>
      </c>
      <c r="J222" s="56">
        <v>0.05</v>
      </c>
      <c r="K222" s="56">
        <v>0.02</v>
      </c>
      <c r="L222" s="56">
        <v>0.03</v>
      </c>
      <c r="M222" s="56">
        <v>0.04</v>
      </c>
      <c r="N222" s="56">
        <v>0.01</v>
      </c>
      <c r="O222" s="56">
        <v>0.1</v>
      </c>
      <c r="P222" s="56">
        <v>0</v>
      </c>
      <c r="Q222" s="56">
        <f>SUM(J222:P222)</f>
        <v>0.25</v>
      </c>
      <c r="R222" s="749">
        <f t="shared" ref="R222:R224" si="51">S222*1.2</f>
        <v>22.692959999999996</v>
      </c>
      <c r="S222" s="749">
        <v>18.910799999999998</v>
      </c>
      <c r="T222" s="69" t="s">
        <v>198</v>
      </c>
      <c r="U222" s="58" t="s">
        <v>1720</v>
      </c>
    </row>
    <row r="223" spans="1:21" ht="46.8" x14ac:dyDescent="0.3">
      <c r="A223" s="60" t="s">
        <v>792</v>
      </c>
      <c r="B223" s="74" t="s">
        <v>793</v>
      </c>
      <c r="C223" s="168" t="s">
        <v>783</v>
      </c>
      <c r="D223" s="62">
        <v>16</v>
      </c>
      <c r="E223" s="88">
        <v>5.76</v>
      </c>
      <c r="F223" s="62">
        <v>27</v>
      </c>
      <c r="G223" s="62">
        <v>24</v>
      </c>
      <c r="H223" s="62" t="s">
        <v>221</v>
      </c>
      <c r="I223" s="774">
        <f>R223/(1-Q223)</f>
        <v>36.288960000000003</v>
      </c>
      <c r="J223" s="56">
        <v>0.05</v>
      </c>
      <c r="K223" s="56">
        <v>0.02</v>
      </c>
      <c r="L223" s="56">
        <v>0.03</v>
      </c>
      <c r="M223" s="56">
        <v>0.04</v>
      </c>
      <c r="N223" s="56">
        <v>0.01</v>
      </c>
      <c r="O223" s="56">
        <v>0.1</v>
      </c>
      <c r="P223" s="56">
        <v>0</v>
      </c>
      <c r="Q223" s="56">
        <f>SUM(J223:P223)</f>
        <v>0.25</v>
      </c>
      <c r="R223" s="749">
        <f t="shared" si="51"/>
        <v>27.216720000000002</v>
      </c>
      <c r="S223" s="749">
        <v>22.680600000000002</v>
      </c>
      <c r="T223" s="69" t="s">
        <v>198</v>
      </c>
      <c r="U223" s="58" t="s">
        <v>1720</v>
      </c>
    </row>
    <row r="224" spans="1:21" ht="46.8" x14ac:dyDescent="0.3">
      <c r="A224" s="60" t="s">
        <v>794</v>
      </c>
      <c r="B224" s="74" t="s">
        <v>795</v>
      </c>
      <c r="C224" s="168" t="s">
        <v>783</v>
      </c>
      <c r="D224" s="62">
        <v>10</v>
      </c>
      <c r="E224" s="88">
        <v>3.6</v>
      </c>
      <c r="F224" s="62">
        <v>25</v>
      </c>
      <c r="G224" s="62">
        <v>12</v>
      </c>
      <c r="H224" s="62" t="s">
        <v>221</v>
      </c>
      <c r="I224" s="774">
        <f>R224/(1-Q224)</f>
        <v>40.804479999999998</v>
      </c>
      <c r="J224" s="56">
        <v>0.05</v>
      </c>
      <c r="K224" s="56">
        <v>0.02</v>
      </c>
      <c r="L224" s="56">
        <v>0.03</v>
      </c>
      <c r="M224" s="56">
        <v>0.04</v>
      </c>
      <c r="N224" s="56">
        <v>0.01</v>
      </c>
      <c r="O224" s="56">
        <v>0.1</v>
      </c>
      <c r="P224" s="56">
        <v>0</v>
      </c>
      <c r="Q224" s="56">
        <f>SUM(J224:P224)</f>
        <v>0.25</v>
      </c>
      <c r="R224" s="749">
        <f t="shared" si="51"/>
        <v>30.603359999999999</v>
      </c>
      <c r="S224" s="749">
        <v>25.502800000000001</v>
      </c>
      <c r="T224" s="69" t="s">
        <v>198</v>
      </c>
      <c r="U224" s="58" t="s">
        <v>1720</v>
      </c>
    </row>
    <row r="225" spans="1:21" ht="18" x14ac:dyDescent="0.3">
      <c r="A225" s="60"/>
      <c r="B225" s="74"/>
      <c r="C225" s="168"/>
      <c r="D225" s="62"/>
      <c r="E225" s="88"/>
      <c r="F225" s="62"/>
      <c r="G225" s="62"/>
      <c r="H225" s="62"/>
      <c r="I225" s="774"/>
      <c r="J225" s="56"/>
      <c r="K225" s="56"/>
      <c r="L225" s="56"/>
      <c r="M225" s="56"/>
      <c r="N225" s="56"/>
      <c r="O225" s="56"/>
      <c r="P225" s="56"/>
      <c r="Q225" s="56"/>
      <c r="R225" s="778"/>
      <c r="S225" s="778"/>
      <c r="T225" s="375"/>
      <c r="U225" s="375"/>
    </row>
    <row r="226" spans="1:21" ht="46.8" x14ac:dyDescent="0.3">
      <c r="A226" s="60" t="s">
        <v>796</v>
      </c>
      <c r="B226" s="74" t="s">
        <v>797</v>
      </c>
      <c r="C226" s="168" t="s">
        <v>783</v>
      </c>
      <c r="D226" s="62">
        <v>16</v>
      </c>
      <c r="E226" s="88" t="s">
        <v>685</v>
      </c>
      <c r="F226" s="62">
        <v>27</v>
      </c>
      <c r="G226" s="62">
        <v>24</v>
      </c>
      <c r="H226" s="62" t="s">
        <v>221</v>
      </c>
      <c r="I226" s="774">
        <f>R226/(1-Q226)</f>
        <v>42.633760000000002</v>
      </c>
      <c r="J226" s="56">
        <v>0.05</v>
      </c>
      <c r="K226" s="56">
        <v>0.02</v>
      </c>
      <c r="L226" s="56">
        <v>0.03</v>
      </c>
      <c r="M226" s="56">
        <v>0.04</v>
      </c>
      <c r="N226" s="56">
        <v>0.01</v>
      </c>
      <c r="O226" s="56">
        <v>0.1</v>
      </c>
      <c r="P226" s="56">
        <v>0</v>
      </c>
      <c r="Q226" s="56">
        <f>SUM(J226:P226)</f>
        <v>0.25</v>
      </c>
      <c r="R226" s="749">
        <f t="shared" ref="R226:R227" si="52">S226*1.2</f>
        <v>31.97532</v>
      </c>
      <c r="S226" s="749">
        <v>26.646100000000001</v>
      </c>
      <c r="T226" s="69" t="s">
        <v>198</v>
      </c>
      <c r="U226" s="58" t="s">
        <v>1720</v>
      </c>
    </row>
    <row r="227" spans="1:21" ht="46.8" x14ac:dyDescent="0.3">
      <c r="A227" s="60" t="s">
        <v>798</v>
      </c>
      <c r="B227" s="74" t="s">
        <v>799</v>
      </c>
      <c r="C227" s="168" t="s">
        <v>783</v>
      </c>
      <c r="D227" s="62">
        <v>10</v>
      </c>
      <c r="E227" s="88" t="s">
        <v>679</v>
      </c>
      <c r="F227" s="62">
        <v>27</v>
      </c>
      <c r="G227" s="62">
        <v>12</v>
      </c>
      <c r="H227" s="62" t="s">
        <v>221</v>
      </c>
      <c r="I227" s="774">
        <f>R227/(1-Q227)</f>
        <v>47.149279999999997</v>
      </c>
      <c r="J227" s="56">
        <v>0.05</v>
      </c>
      <c r="K227" s="56">
        <v>0.02</v>
      </c>
      <c r="L227" s="56">
        <v>0.03</v>
      </c>
      <c r="M227" s="56">
        <v>0.04</v>
      </c>
      <c r="N227" s="56">
        <v>0.01</v>
      </c>
      <c r="O227" s="56">
        <v>0.1</v>
      </c>
      <c r="P227" s="56">
        <v>0</v>
      </c>
      <c r="Q227" s="56">
        <f>SUM(J227:P227)</f>
        <v>0.25</v>
      </c>
      <c r="R227" s="749">
        <f t="shared" si="52"/>
        <v>35.361959999999996</v>
      </c>
      <c r="S227" s="749">
        <v>29.468299999999999</v>
      </c>
      <c r="T227" s="69" t="s">
        <v>198</v>
      </c>
      <c r="U227" s="58" t="s">
        <v>1720</v>
      </c>
    </row>
    <row r="228" spans="1:21" ht="15.6" x14ac:dyDescent="0.3">
      <c r="A228" s="376"/>
      <c r="B228" s="372"/>
      <c r="C228" s="372"/>
      <c r="D228" s="377"/>
      <c r="E228" s="373"/>
      <c r="F228" s="373"/>
      <c r="G228" s="373"/>
      <c r="H228" s="373"/>
      <c r="I228" s="900"/>
      <c r="J228" s="376"/>
      <c r="K228" s="222"/>
      <c r="L228" s="222"/>
      <c r="R228" s="877"/>
      <c r="S228" s="877"/>
    </row>
    <row r="229" spans="1:21" ht="15.6" x14ac:dyDescent="0.3">
      <c r="A229" s="371" t="s">
        <v>605</v>
      </c>
      <c r="B229" s="83"/>
      <c r="C229" s="83"/>
      <c r="D229" s="82"/>
      <c r="E229" s="82"/>
      <c r="F229" s="82"/>
      <c r="G229" s="82"/>
      <c r="H229" s="82"/>
      <c r="I229" s="899"/>
      <c r="J229" s="82"/>
      <c r="K229" s="222"/>
      <c r="L229" s="222"/>
      <c r="R229" s="877"/>
      <c r="S229" s="877"/>
    </row>
    <row r="230" spans="1:21" ht="15.6" x14ac:dyDescent="0.3">
      <c r="A230" s="342" t="s">
        <v>800</v>
      </c>
      <c r="B230" s="343"/>
      <c r="C230" s="343"/>
      <c r="D230" s="374"/>
      <c r="E230" s="382"/>
      <c r="F230" s="382"/>
      <c r="G230" s="382"/>
      <c r="H230" s="383"/>
      <c r="I230" s="902"/>
      <c r="J230" s="345"/>
      <c r="K230" s="345"/>
      <c r="L230" s="345"/>
      <c r="M230" s="345"/>
      <c r="N230" s="345"/>
      <c r="O230" s="345"/>
      <c r="P230" s="345"/>
      <c r="Q230" s="345"/>
      <c r="R230" s="880"/>
      <c r="S230" s="880"/>
      <c r="T230" s="345"/>
      <c r="U230" s="345"/>
    </row>
    <row r="231" spans="1:21" ht="15.6" x14ac:dyDescent="0.3">
      <c r="A231" s="346" t="s">
        <v>1996</v>
      </c>
      <c r="B231" s="347"/>
      <c r="C231" s="347"/>
      <c r="D231" s="358"/>
      <c r="E231" s="344"/>
      <c r="F231" s="384"/>
      <c r="G231" s="344"/>
      <c r="H231" s="348"/>
      <c r="I231" s="902"/>
      <c r="J231" s="345"/>
      <c r="K231" s="345"/>
      <c r="L231" s="345"/>
      <c r="M231" s="345"/>
      <c r="N231" s="345"/>
      <c r="O231" s="345"/>
      <c r="P231" s="345"/>
      <c r="Q231" s="345"/>
      <c r="R231" s="880"/>
      <c r="S231" s="880"/>
      <c r="T231" s="345"/>
      <c r="U231" s="345"/>
    </row>
    <row r="232" spans="1:21" ht="46.8" x14ac:dyDescent="0.3">
      <c r="A232" s="60" t="s">
        <v>801</v>
      </c>
      <c r="B232" s="87" t="s">
        <v>802</v>
      </c>
      <c r="C232" s="168" t="s">
        <v>711</v>
      </c>
      <c r="D232" s="62">
        <v>16</v>
      </c>
      <c r="E232" s="88">
        <v>5.76</v>
      </c>
      <c r="F232" s="62">
        <v>26</v>
      </c>
      <c r="G232" s="62">
        <v>36</v>
      </c>
      <c r="H232" s="62" t="s">
        <v>69</v>
      </c>
      <c r="I232" s="749">
        <f>R232/(1-Q232)</f>
        <v>31.691040000000001</v>
      </c>
      <c r="J232" s="65">
        <v>0.05</v>
      </c>
      <c r="K232" s="65">
        <v>0.02</v>
      </c>
      <c r="L232" s="65">
        <v>0.03</v>
      </c>
      <c r="M232" s="65">
        <v>0.04</v>
      </c>
      <c r="N232" s="65">
        <v>0.01</v>
      </c>
      <c r="O232" s="65">
        <v>0.1</v>
      </c>
      <c r="P232" s="65">
        <v>0</v>
      </c>
      <c r="Q232" s="65">
        <f>SUM(J232:P232)</f>
        <v>0.25</v>
      </c>
      <c r="R232" s="749">
        <f t="shared" ref="R232:R234" si="53">S232*1.2</f>
        <v>23.768280000000001</v>
      </c>
      <c r="S232" s="749">
        <v>19.806900000000002</v>
      </c>
      <c r="T232" s="88" t="s">
        <v>198</v>
      </c>
      <c r="U232" s="67" t="s">
        <v>1720</v>
      </c>
    </row>
    <row r="233" spans="1:21" ht="46.8" x14ac:dyDescent="0.3">
      <c r="A233" s="60" t="s">
        <v>803</v>
      </c>
      <c r="B233" s="87" t="s">
        <v>804</v>
      </c>
      <c r="C233" s="168" t="s">
        <v>714</v>
      </c>
      <c r="D233" s="62">
        <v>16</v>
      </c>
      <c r="E233" s="88">
        <v>5.76</v>
      </c>
      <c r="F233" s="62">
        <v>23</v>
      </c>
      <c r="G233" s="62">
        <v>18</v>
      </c>
      <c r="H233" s="62" t="s">
        <v>221</v>
      </c>
      <c r="I233" s="749">
        <f>R233/(1-Q233)</f>
        <v>33.80048</v>
      </c>
      <c r="J233" s="65">
        <v>0.05</v>
      </c>
      <c r="K233" s="65">
        <v>0.02</v>
      </c>
      <c r="L233" s="65">
        <v>0.03</v>
      </c>
      <c r="M233" s="65">
        <v>0.04</v>
      </c>
      <c r="N233" s="65">
        <v>0.01</v>
      </c>
      <c r="O233" s="65">
        <v>0.1</v>
      </c>
      <c r="P233" s="65">
        <v>0</v>
      </c>
      <c r="Q233" s="65">
        <f>SUM(J233:P233)</f>
        <v>0.25</v>
      </c>
      <c r="R233" s="749">
        <f t="shared" si="53"/>
        <v>25.350360000000002</v>
      </c>
      <c r="S233" s="749">
        <v>21.125300000000003</v>
      </c>
      <c r="T233" s="88" t="s">
        <v>198</v>
      </c>
      <c r="U233" s="67" t="s">
        <v>1720</v>
      </c>
    </row>
    <row r="234" spans="1:21" ht="46.8" x14ac:dyDescent="0.3">
      <c r="A234" s="60" t="s">
        <v>805</v>
      </c>
      <c r="B234" s="87" t="s">
        <v>806</v>
      </c>
      <c r="C234" s="168" t="s">
        <v>717</v>
      </c>
      <c r="D234" s="62">
        <v>10</v>
      </c>
      <c r="E234" s="88">
        <v>7.2</v>
      </c>
      <c r="F234" s="62">
        <v>25</v>
      </c>
      <c r="G234" s="62">
        <v>9</v>
      </c>
      <c r="H234" s="62" t="s">
        <v>221</v>
      </c>
      <c r="I234" s="749">
        <f>R234/(1-Q234)</f>
        <v>31.691040000000001</v>
      </c>
      <c r="J234" s="65">
        <v>0.05</v>
      </c>
      <c r="K234" s="65">
        <v>0.02</v>
      </c>
      <c r="L234" s="65">
        <v>0.03</v>
      </c>
      <c r="M234" s="65">
        <v>0.04</v>
      </c>
      <c r="N234" s="65">
        <v>0.01</v>
      </c>
      <c r="O234" s="65">
        <v>0.1</v>
      </c>
      <c r="P234" s="65">
        <v>0</v>
      </c>
      <c r="Q234" s="65">
        <f>SUM(J234:P234)</f>
        <v>0.25</v>
      </c>
      <c r="R234" s="749">
        <f t="shared" si="53"/>
        <v>23.768280000000001</v>
      </c>
      <c r="S234" s="749">
        <v>19.806900000000002</v>
      </c>
      <c r="T234" s="88" t="s">
        <v>198</v>
      </c>
      <c r="U234" s="67" t="s">
        <v>1720</v>
      </c>
    </row>
    <row r="235" spans="1:21" ht="18" x14ac:dyDescent="0.3">
      <c r="A235" s="60"/>
      <c r="B235" s="87"/>
      <c r="C235" s="168"/>
      <c r="D235" s="62"/>
      <c r="E235" s="88"/>
      <c r="F235" s="62"/>
      <c r="G235" s="62"/>
      <c r="H235" s="62"/>
      <c r="I235" s="749"/>
      <c r="J235" s="65"/>
      <c r="K235" s="65"/>
      <c r="L235" s="65"/>
      <c r="M235" s="65"/>
      <c r="N235" s="65"/>
      <c r="O235" s="65"/>
      <c r="P235" s="65"/>
      <c r="Q235" s="65"/>
      <c r="R235" s="754"/>
      <c r="S235" s="754"/>
      <c r="T235" s="364"/>
      <c r="U235" s="364"/>
    </row>
    <row r="236" spans="1:21" ht="46.8" x14ac:dyDescent="0.3">
      <c r="A236" s="60" t="s">
        <v>807</v>
      </c>
      <c r="B236" s="87" t="s">
        <v>808</v>
      </c>
      <c r="C236" s="168" t="s">
        <v>711</v>
      </c>
      <c r="D236" s="62">
        <v>16</v>
      </c>
      <c r="E236" s="88">
        <v>5.76</v>
      </c>
      <c r="F236" s="62">
        <v>25</v>
      </c>
      <c r="G236" s="62">
        <v>36</v>
      </c>
      <c r="H236" s="62" t="s">
        <v>221</v>
      </c>
      <c r="I236" s="749">
        <f t="shared" ref="I236:I243" si="54">R236/(1-Q236)</f>
        <v>32.432639999999999</v>
      </c>
      <c r="J236" s="65">
        <v>0.05</v>
      </c>
      <c r="K236" s="65">
        <v>0.02</v>
      </c>
      <c r="L236" s="65">
        <v>0.03</v>
      </c>
      <c r="M236" s="65">
        <v>0.04</v>
      </c>
      <c r="N236" s="65">
        <v>0.01</v>
      </c>
      <c r="O236" s="65">
        <v>0.1</v>
      </c>
      <c r="P236" s="65">
        <v>0</v>
      </c>
      <c r="Q236" s="65">
        <f t="shared" ref="Q236:Q241" si="55">SUM(J236:P236)</f>
        <v>0.25</v>
      </c>
      <c r="R236" s="749">
        <f t="shared" ref="R236:R243" si="56">S236*1.2</f>
        <v>24.324479999999998</v>
      </c>
      <c r="S236" s="749">
        <v>20.270399999999999</v>
      </c>
      <c r="T236" s="88" t="s">
        <v>198</v>
      </c>
      <c r="U236" s="67" t="s">
        <v>1720</v>
      </c>
    </row>
    <row r="237" spans="1:21" ht="46.8" x14ac:dyDescent="0.3">
      <c r="A237" s="60" t="s">
        <v>809</v>
      </c>
      <c r="B237" s="87" t="s">
        <v>810</v>
      </c>
      <c r="C237" s="168" t="s">
        <v>711</v>
      </c>
      <c r="D237" s="62">
        <v>16</v>
      </c>
      <c r="E237" s="88">
        <v>5.76</v>
      </c>
      <c r="F237" s="62">
        <v>25</v>
      </c>
      <c r="G237" s="62">
        <v>36</v>
      </c>
      <c r="H237" s="62" t="s">
        <v>69</v>
      </c>
      <c r="I237" s="749">
        <f t="shared" si="54"/>
        <v>38.118239999999993</v>
      </c>
      <c r="J237" s="65">
        <v>0.05</v>
      </c>
      <c r="K237" s="65">
        <v>0.02</v>
      </c>
      <c r="L237" s="65">
        <v>0.03</v>
      </c>
      <c r="M237" s="65">
        <v>0.04</v>
      </c>
      <c r="N237" s="65">
        <v>0.01</v>
      </c>
      <c r="O237" s="65">
        <v>0.1</v>
      </c>
      <c r="P237" s="65">
        <v>0</v>
      </c>
      <c r="Q237" s="65">
        <f t="shared" si="55"/>
        <v>0.25</v>
      </c>
      <c r="R237" s="749">
        <f t="shared" si="56"/>
        <v>28.588679999999997</v>
      </c>
      <c r="S237" s="749">
        <v>23.823899999999998</v>
      </c>
      <c r="T237" s="88" t="s">
        <v>198</v>
      </c>
      <c r="U237" s="67" t="s">
        <v>1720</v>
      </c>
    </row>
    <row r="238" spans="1:21" ht="46.8" x14ac:dyDescent="0.3">
      <c r="A238" s="60" t="s">
        <v>811</v>
      </c>
      <c r="B238" s="87" t="s">
        <v>812</v>
      </c>
      <c r="C238" s="168" t="s">
        <v>714</v>
      </c>
      <c r="D238" s="62">
        <v>16</v>
      </c>
      <c r="E238" s="88">
        <v>5.76</v>
      </c>
      <c r="F238" s="62">
        <v>23</v>
      </c>
      <c r="G238" s="62">
        <v>18</v>
      </c>
      <c r="H238" s="62" t="s">
        <v>221</v>
      </c>
      <c r="I238" s="749">
        <f t="shared" si="54"/>
        <v>34.542080000000006</v>
      </c>
      <c r="J238" s="65">
        <v>0.05</v>
      </c>
      <c r="K238" s="65">
        <v>0.02</v>
      </c>
      <c r="L238" s="65">
        <v>0.03</v>
      </c>
      <c r="M238" s="65">
        <v>0.04</v>
      </c>
      <c r="N238" s="65">
        <v>0.01</v>
      </c>
      <c r="O238" s="65">
        <v>0.1</v>
      </c>
      <c r="P238" s="65">
        <v>0</v>
      </c>
      <c r="Q238" s="65">
        <f t="shared" si="55"/>
        <v>0.25</v>
      </c>
      <c r="R238" s="749">
        <f t="shared" si="56"/>
        <v>25.906560000000002</v>
      </c>
      <c r="S238" s="749">
        <v>21.588800000000003</v>
      </c>
      <c r="T238" s="88" t="s">
        <v>198</v>
      </c>
      <c r="U238" s="67" t="s">
        <v>1720</v>
      </c>
    </row>
    <row r="239" spans="1:21" ht="46.8" x14ac:dyDescent="0.3">
      <c r="A239" s="60" t="s">
        <v>813</v>
      </c>
      <c r="B239" s="87" t="s">
        <v>814</v>
      </c>
      <c r="C239" s="168" t="s">
        <v>714</v>
      </c>
      <c r="D239" s="62">
        <v>16</v>
      </c>
      <c r="E239" s="88">
        <v>5.76</v>
      </c>
      <c r="F239" s="62">
        <v>23</v>
      </c>
      <c r="G239" s="62">
        <v>18</v>
      </c>
      <c r="H239" s="62" t="s">
        <v>221</v>
      </c>
      <c r="I239" s="749">
        <f t="shared" si="54"/>
        <v>40.227679999999999</v>
      </c>
      <c r="J239" s="65">
        <v>0.05</v>
      </c>
      <c r="K239" s="65">
        <v>0.02</v>
      </c>
      <c r="L239" s="65">
        <v>0.03</v>
      </c>
      <c r="M239" s="65">
        <v>0.04</v>
      </c>
      <c r="N239" s="65">
        <v>0.01</v>
      </c>
      <c r="O239" s="65">
        <v>0.1</v>
      </c>
      <c r="P239" s="65">
        <v>0</v>
      </c>
      <c r="Q239" s="65">
        <f t="shared" si="55"/>
        <v>0.25</v>
      </c>
      <c r="R239" s="749">
        <f t="shared" si="56"/>
        <v>30.170760000000001</v>
      </c>
      <c r="S239" s="749">
        <v>25.142300000000002</v>
      </c>
      <c r="T239" s="88" t="s">
        <v>198</v>
      </c>
      <c r="U239" s="67" t="s">
        <v>1720</v>
      </c>
    </row>
    <row r="240" spans="1:21" ht="46.8" x14ac:dyDescent="0.3">
      <c r="A240" s="60" t="s">
        <v>815</v>
      </c>
      <c r="B240" s="87" t="s">
        <v>816</v>
      </c>
      <c r="C240" s="168" t="s">
        <v>714</v>
      </c>
      <c r="D240" s="62">
        <v>10</v>
      </c>
      <c r="E240" s="88">
        <v>3.6</v>
      </c>
      <c r="F240" s="62">
        <v>24</v>
      </c>
      <c r="G240" s="62">
        <v>12</v>
      </c>
      <c r="H240" s="62" t="s">
        <v>221</v>
      </c>
      <c r="I240" s="749">
        <f t="shared" si="54"/>
        <v>51.199999999999996</v>
      </c>
      <c r="J240" s="65">
        <v>0.05</v>
      </c>
      <c r="K240" s="65">
        <v>0.02</v>
      </c>
      <c r="L240" s="65">
        <v>0.03</v>
      </c>
      <c r="M240" s="65">
        <v>0.04</v>
      </c>
      <c r="N240" s="65">
        <v>0.01</v>
      </c>
      <c r="O240" s="65">
        <v>0.1</v>
      </c>
      <c r="P240" s="65">
        <v>0</v>
      </c>
      <c r="Q240" s="65">
        <f t="shared" si="55"/>
        <v>0.25</v>
      </c>
      <c r="R240" s="749">
        <f t="shared" si="56"/>
        <v>38.4</v>
      </c>
      <c r="S240" s="749">
        <v>32</v>
      </c>
      <c r="T240" s="88" t="s">
        <v>198</v>
      </c>
      <c r="U240" s="67" t="s">
        <v>1720</v>
      </c>
    </row>
    <row r="241" spans="1:21" ht="46.8" x14ac:dyDescent="0.3">
      <c r="A241" s="60" t="s">
        <v>817</v>
      </c>
      <c r="B241" s="87" t="s">
        <v>818</v>
      </c>
      <c r="C241" s="168" t="s">
        <v>717</v>
      </c>
      <c r="D241" s="62">
        <v>10</v>
      </c>
      <c r="E241" s="88">
        <v>7.2</v>
      </c>
      <c r="F241" s="62">
        <v>25</v>
      </c>
      <c r="G241" s="62">
        <v>9</v>
      </c>
      <c r="H241" s="62" t="s">
        <v>221</v>
      </c>
      <c r="I241" s="749">
        <f t="shared" si="54"/>
        <v>32.432639999999999</v>
      </c>
      <c r="J241" s="65">
        <v>0.05</v>
      </c>
      <c r="K241" s="65">
        <v>0.02</v>
      </c>
      <c r="L241" s="65">
        <v>0.03</v>
      </c>
      <c r="M241" s="65">
        <v>0.04</v>
      </c>
      <c r="N241" s="65">
        <v>0.01</v>
      </c>
      <c r="O241" s="65">
        <v>0.1</v>
      </c>
      <c r="P241" s="65">
        <v>0</v>
      </c>
      <c r="Q241" s="65">
        <f t="shared" si="55"/>
        <v>0.25</v>
      </c>
      <c r="R241" s="749">
        <f t="shared" si="56"/>
        <v>24.324479999999998</v>
      </c>
      <c r="S241" s="749">
        <v>20.270399999999999</v>
      </c>
      <c r="T241" s="88" t="s">
        <v>198</v>
      </c>
      <c r="U241" s="67" t="s">
        <v>1720</v>
      </c>
    </row>
    <row r="242" spans="1:21" ht="46.8" x14ac:dyDescent="0.3">
      <c r="A242" s="60" t="s">
        <v>819</v>
      </c>
      <c r="B242" s="87" t="s">
        <v>820</v>
      </c>
      <c r="C242" s="168" t="s">
        <v>717</v>
      </c>
      <c r="D242" s="62">
        <v>10</v>
      </c>
      <c r="E242" s="88">
        <v>7.2</v>
      </c>
      <c r="F242" s="62">
        <v>25</v>
      </c>
      <c r="G242" s="62">
        <v>9</v>
      </c>
      <c r="H242" s="62" t="s">
        <v>221</v>
      </c>
      <c r="I242" s="749">
        <f t="shared" si="54"/>
        <v>38.118239999999993</v>
      </c>
      <c r="J242" s="65">
        <v>0.05</v>
      </c>
      <c r="K242" s="65">
        <v>0.02</v>
      </c>
      <c r="L242" s="65">
        <v>0.03</v>
      </c>
      <c r="M242" s="65">
        <v>0.04</v>
      </c>
      <c r="N242" s="65">
        <v>0.01</v>
      </c>
      <c r="O242" s="65">
        <v>0.1</v>
      </c>
      <c r="P242" s="65">
        <v>0</v>
      </c>
      <c r="Q242" s="65">
        <f>SUM(J242:P242)</f>
        <v>0.25</v>
      </c>
      <c r="R242" s="749">
        <f t="shared" si="56"/>
        <v>28.588679999999997</v>
      </c>
      <c r="S242" s="749">
        <v>23.823899999999998</v>
      </c>
      <c r="T242" s="88" t="s">
        <v>198</v>
      </c>
      <c r="U242" s="67" t="s">
        <v>1720</v>
      </c>
    </row>
    <row r="243" spans="1:21" ht="46.8" x14ac:dyDescent="0.3">
      <c r="A243" s="60" t="s">
        <v>821</v>
      </c>
      <c r="B243" s="87" t="s">
        <v>822</v>
      </c>
      <c r="C243" s="168" t="s">
        <v>717</v>
      </c>
      <c r="D243" s="62">
        <v>10</v>
      </c>
      <c r="E243" s="88">
        <v>7.2</v>
      </c>
      <c r="F243" s="62">
        <v>35</v>
      </c>
      <c r="G243" s="62">
        <v>9</v>
      </c>
      <c r="H243" s="62" t="s">
        <v>221</v>
      </c>
      <c r="I243" s="749">
        <f t="shared" si="54"/>
        <v>44.018079999999998</v>
      </c>
      <c r="J243" s="65">
        <v>0.05</v>
      </c>
      <c r="K243" s="65">
        <v>0.02</v>
      </c>
      <c r="L243" s="65">
        <v>0.03</v>
      </c>
      <c r="M243" s="65">
        <v>0.04</v>
      </c>
      <c r="N243" s="65">
        <v>0.01</v>
      </c>
      <c r="O243" s="65">
        <v>0.1</v>
      </c>
      <c r="P243" s="65">
        <v>0</v>
      </c>
      <c r="Q243" s="65">
        <f>SUM(J243:P243)</f>
        <v>0.25</v>
      </c>
      <c r="R243" s="749">
        <f t="shared" si="56"/>
        <v>33.013559999999998</v>
      </c>
      <c r="S243" s="749">
        <v>27.511300000000002</v>
      </c>
      <c r="T243" s="88" t="s">
        <v>198</v>
      </c>
      <c r="U243" s="67" t="s">
        <v>1720</v>
      </c>
    </row>
    <row r="244" spans="1:21" ht="18" x14ac:dyDescent="0.3">
      <c r="A244" s="381"/>
      <c r="B244" s="387"/>
      <c r="C244" s="381"/>
      <c r="D244" s="381"/>
      <c r="E244" s="381"/>
      <c r="F244" s="381"/>
      <c r="G244" s="381"/>
      <c r="H244" s="381"/>
      <c r="I244" s="749"/>
      <c r="J244" s="232"/>
      <c r="K244" s="232"/>
      <c r="L244" s="147"/>
      <c r="M244" s="147"/>
      <c r="N244" s="147"/>
      <c r="O244" s="147"/>
      <c r="P244" s="147"/>
      <c r="Q244" s="147"/>
      <c r="R244" s="751"/>
      <c r="S244" s="751"/>
      <c r="T244" s="147"/>
      <c r="U244" s="147"/>
    </row>
    <row r="245" spans="1:21" ht="46.8" x14ac:dyDescent="0.3">
      <c r="A245" s="60" t="s">
        <v>823</v>
      </c>
      <c r="B245" s="87" t="s">
        <v>824</v>
      </c>
      <c r="C245" s="168" t="s">
        <v>711</v>
      </c>
      <c r="D245" s="168">
        <v>16</v>
      </c>
      <c r="E245" s="62">
        <v>5.76</v>
      </c>
      <c r="F245" s="88">
        <v>25</v>
      </c>
      <c r="G245" s="62">
        <v>36</v>
      </c>
      <c r="H245" s="62" t="s">
        <v>64</v>
      </c>
      <c r="I245" s="749">
        <f t="shared" ref="I245:I253" si="57">R245/(1-Q245)</f>
        <v>24.275040000000001</v>
      </c>
      <c r="J245" s="65">
        <v>0.05</v>
      </c>
      <c r="K245" s="65">
        <v>0.02</v>
      </c>
      <c r="L245" s="65">
        <v>0.03</v>
      </c>
      <c r="M245" s="65">
        <v>0.04</v>
      </c>
      <c r="N245" s="65">
        <v>0.01</v>
      </c>
      <c r="O245" s="65">
        <v>0.1</v>
      </c>
      <c r="P245" s="65">
        <v>0</v>
      </c>
      <c r="Q245" s="65">
        <f>SUM(J245:P245)</f>
        <v>0.25</v>
      </c>
      <c r="R245" s="749">
        <f t="shared" ref="R245:R253" si="58">S245*1.2</f>
        <v>18.20628</v>
      </c>
      <c r="S245" s="749">
        <v>15.171900000000001</v>
      </c>
      <c r="T245" s="88" t="s">
        <v>198</v>
      </c>
      <c r="U245" s="67" t="s">
        <v>1720</v>
      </c>
    </row>
    <row r="246" spans="1:21" ht="46.8" x14ac:dyDescent="0.3">
      <c r="A246" s="60" t="s">
        <v>2095</v>
      </c>
      <c r="B246" s="87" t="s">
        <v>2096</v>
      </c>
      <c r="C246" s="168" t="s">
        <v>711</v>
      </c>
      <c r="D246" s="168">
        <v>10</v>
      </c>
      <c r="E246" s="62">
        <v>3.6</v>
      </c>
      <c r="F246" s="88">
        <v>25</v>
      </c>
      <c r="G246" s="62">
        <v>12</v>
      </c>
      <c r="H246" s="62" t="s">
        <v>64</v>
      </c>
      <c r="I246" s="749">
        <f t="shared" ref="I246" si="59">R246/(1-Q246)</f>
        <v>47.577760000000005</v>
      </c>
      <c r="J246" s="65">
        <v>0.05</v>
      </c>
      <c r="K246" s="65">
        <v>0.02</v>
      </c>
      <c r="L246" s="65">
        <v>0.03</v>
      </c>
      <c r="M246" s="65">
        <v>0.04</v>
      </c>
      <c r="N246" s="65">
        <v>0.01</v>
      </c>
      <c r="O246" s="65">
        <v>0.1</v>
      </c>
      <c r="P246" s="65">
        <v>0</v>
      </c>
      <c r="Q246" s="65">
        <f>SUM(J246:P246)</f>
        <v>0.25</v>
      </c>
      <c r="R246" s="749">
        <f t="shared" si="58"/>
        <v>35.683320000000002</v>
      </c>
      <c r="S246" s="749">
        <v>29.7361</v>
      </c>
      <c r="T246" s="88" t="s">
        <v>198</v>
      </c>
      <c r="U246" s="67" t="s">
        <v>1720</v>
      </c>
    </row>
    <row r="247" spans="1:21" ht="46.8" x14ac:dyDescent="0.3">
      <c r="A247" s="60" t="s">
        <v>825</v>
      </c>
      <c r="B247" s="87" t="s">
        <v>826</v>
      </c>
      <c r="C247" s="168" t="s">
        <v>711</v>
      </c>
      <c r="D247" s="62">
        <v>16</v>
      </c>
      <c r="E247" s="88">
        <v>5.76</v>
      </c>
      <c r="F247" s="62">
        <v>25</v>
      </c>
      <c r="G247" s="62">
        <v>36</v>
      </c>
      <c r="H247" s="62" t="s">
        <v>69</v>
      </c>
      <c r="I247" s="749">
        <f t="shared" si="57"/>
        <v>27.620480000000001</v>
      </c>
      <c r="J247" s="65">
        <v>0.05</v>
      </c>
      <c r="K247" s="65">
        <v>0.02</v>
      </c>
      <c r="L247" s="65">
        <v>0.03</v>
      </c>
      <c r="M247" s="65">
        <v>0.04</v>
      </c>
      <c r="N247" s="65">
        <v>0.01</v>
      </c>
      <c r="O247" s="65">
        <v>0.1</v>
      </c>
      <c r="P247" s="65">
        <v>0</v>
      </c>
      <c r="Q247" s="65">
        <f t="shared" ref="Q247:Q253" si="60">SUM(J247:P247)</f>
        <v>0.25</v>
      </c>
      <c r="R247" s="749">
        <f t="shared" si="58"/>
        <v>20.71536</v>
      </c>
      <c r="S247" s="749">
        <v>17.262800000000002</v>
      </c>
      <c r="T247" s="88" t="s">
        <v>198</v>
      </c>
      <c r="U247" s="67" t="s">
        <v>1720</v>
      </c>
    </row>
    <row r="248" spans="1:21" ht="46.8" x14ac:dyDescent="0.3">
      <c r="A248" s="60" t="s">
        <v>827</v>
      </c>
      <c r="B248" s="87" t="s">
        <v>828</v>
      </c>
      <c r="C248" s="168" t="s">
        <v>714</v>
      </c>
      <c r="D248" s="62">
        <v>16</v>
      </c>
      <c r="E248" s="88">
        <v>5.76</v>
      </c>
      <c r="F248" s="62">
        <v>23</v>
      </c>
      <c r="G248" s="62">
        <v>18</v>
      </c>
      <c r="H248" s="62" t="s">
        <v>221</v>
      </c>
      <c r="I248" s="749">
        <f t="shared" si="57"/>
        <v>34.542080000000006</v>
      </c>
      <c r="J248" s="65">
        <v>0.05</v>
      </c>
      <c r="K248" s="65">
        <v>0.02</v>
      </c>
      <c r="L248" s="65">
        <v>0.03</v>
      </c>
      <c r="M248" s="65">
        <v>0.04</v>
      </c>
      <c r="N248" s="65">
        <v>0.01</v>
      </c>
      <c r="O248" s="65">
        <v>0.1</v>
      </c>
      <c r="P248" s="65">
        <v>0</v>
      </c>
      <c r="Q248" s="65">
        <f t="shared" si="60"/>
        <v>0.25</v>
      </c>
      <c r="R248" s="749">
        <f t="shared" si="58"/>
        <v>25.906560000000002</v>
      </c>
      <c r="S248" s="749">
        <v>21.588800000000003</v>
      </c>
      <c r="T248" s="88" t="s">
        <v>198</v>
      </c>
      <c r="U248" s="67" t="s">
        <v>1720</v>
      </c>
    </row>
    <row r="249" spans="1:21" ht="46.8" x14ac:dyDescent="0.3">
      <c r="A249" s="60" t="s">
        <v>829</v>
      </c>
      <c r="B249" s="87" t="s">
        <v>830</v>
      </c>
      <c r="C249" s="168" t="s">
        <v>714</v>
      </c>
      <c r="D249" s="62">
        <v>16</v>
      </c>
      <c r="E249" s="88">
        <v>5.76</v>
      </c>
      <c r="F249" s="62">
        <v>23</v>
      </c>
      <c r="G249" s="62">
        <v>18</v>
      </c>
      <c r="H249" s="62" t="s">
        <v>221</v>
      </c>
      <c r="I249" s="749">
        <f t="shared" si="57"/>
        <v>40.227679999999999</v>
      </c>
      <c r="J249" s="65">
        <v>0.05</v>
      </c>
      <c r="K249" s="65">
        <v>0.02</v>
      </c>
      <c r="L249" s="65">
        <v>0.03</v>
      </c>
      <c r="M249" s="65">
        <v>0.04</v>
      </c>
      <c r="N249" s="65">
        <v>0.01</v>
      </c>
      <c r="O249" s="65">
        <v>0.1</v>
      </c>
      <c r="P249" s="65">
        <v>0</v>
      </c>
      <c r="Q249" s="65">
        <f t="shared" si="60"/>
        <v>0.25</v>
      </c>
      <c r="R249" s="749">
        <f t="shared" si="58"/>
        <v>30.170760000000001</v>
      </c>
      <c r="S249" s="749">
        <v>25.142300000000002</v>
      </c>
      <c r="T249" s="88" t="s">
        <v>198</v>
      </c>
      <c r="U249" s="67" t="s">
        <v>1720</v>
      </c>
    </row>
    <row r="250" spans="1:21" ht="46.8" x14ac:dyDescent="0.3">
      <c r="A250" s="60" t="s">
        <v>831</v>
      </c>
      <c r="B250" s="87" t="s">
        <v>832</v>
      </c>
      <c r="C250" s="168" t="s">
        <v>714</v>
      </c>
      <c r="D250" s="62">
        <v>10</v>
      </c>
      <c r="E250" s="88">
        <v>3.6</v>
      </c>
      <c r="F250" s="62">
        <v>24</v>
      </c>
      <c r="G250" s="62">
        <v>12</v>
      </c>
      <c r="H250" s="62" t="s">
        <v>221</v>
      </c>
      <c r="I250" s="749">
        <f t="shared" si="57"/>
        <v>51.199999999999996</v>
      </c>
      <c r="J250" s="65">
        <v>0.05</v>
      </c>
      <c r="K250" s="65">
        <v>0.02</v>
      </c>
      <c r="L250" s="65">
        <v>0.03</v>
      </c>
      <c r="M250" s="65">
        <v>0.04</v>
      </c>
      <c r="N250" s="65">
        <v>0.01</v>
      </c>
      <c r="O250" s="65">
        <v>0.1</v>
      </c>
      <c r="P250" s="65">
        <v>0</v>
      </c>
      <c r="Q250" s="65">
        <f t="shared" si="60"/>
        <v>0.25</v>
      </c>
      <c r="R250" s="749">
        <f t="shared" si="58"/>
        <v>38.4</v>
      </c>
      <c r="S250" s="749">
        <v>32</v>
      </c>
      <c r="T250" s="88" t="s">
        <v>198</v>
      </c>
      <c r="U250" s="67" t="s">
        <v>1720</v>
      </c>
    </row>
    <row r="251" spans="1:21" ht="46.8" x14ac:dyDescent="0.3">
      <c r="A251" s="60" t="s">
        <v>833</v>
      </c>
      <c r="B251" s="87" t="s">
        <v>834</v>
      </c>
      <c r="C251" s="168" t="s">
        <v>717</v>
      </c>
      <c r="D251" s="62">
        <v>10</v>
      </c>
      <c r="E251" s="88">
        <v>7.2</v>
      </c>
      <c r="F251" s="62">
        <v>25</v>
      </c>
      <c r="G251" s="62">
        <v>9</v>
      </c>
      <c r="H251" s="62" t="s">
        <v>221</v>
      </c>
      <c r="I251" s="749">
        <f t="shared" si="57"/>
        <v>32.432639999999999</v>
      </c>
      <c r="J251" s="65">
        <v>0.05</v>
      </c>
      <c r="K251" s="65">
        <v>0.02</v>
      </c>
      <c r="L251" s="65">
        <v>0.03</v>
      </c>
      <c r="M251" s="65">
        <v>0.04</v>
      </c>
      <c r="N251" s="65">
        <v>0.01</v>
      </c>
      <c r="O251" s="65">
        <v>0.1</v>
      </c>
      <c r="P251" s="65">
        <v>0</v>
      </c>
      <c r="Q251" s="65">
        <f t="shared" si="60"/>
        <v>0.25</v>
      </c>
      <c r="R251" s="749">
        <f t="shared" si="58"/>
        <v>24.324479999999998</v>
      </c>
      <c r="S251" s="749">
        <v>20.270399999999999</v>
      </c>
      <c r="T251" s="88" t="s">
        <v>198</v>
      </c>
      <c r="U251" s="67" t="s">
        <v>1720</v>
      </c>
    </row>
    <row r="252" spans="1:21" ht="46.8" x14ac:dyDescent="0.3">
      <c r="A252" s="60" t="s">
        <v>835</v>
      </c>
      <c r="B252" s="87" t="s">
        <v>836</v>
      </c>
      <c r="C252" s="168" t="s">
        <v>717</v>
      </c>
      <c r="D252" s="62">
        <v>10</v>
      </c>
      <c r="E252" s="88">
        <v>7.2</v>
      </c>
      <c r="F252" s="62">
        <v>25</v>
      </c>
      <c r="G252" s="62">
        <v>9</v>
      </c>
      <c r="H252" s="62" t="s">
        <v>221</v>
      </c>
      <c r="I252" s="749">
        <f t="shared" si="57"/>
        <v>38.118239999999993</v>
      </c>
      <c r="J252" s="65">
        <v>0.05</v>
      </c>
      <c r="K252" s="65">
        <v>0.02</v>
      </c>
      <c r="L252" s="65">
        <v>0.03</v>
      </c>
      <c r="M252" s="65">
        <v>0.04</v>
      </c>
      <c r="N252" s="65">
        <v>0.01</v>
      </c>
      <c r="O252" s="65">
        <v>0.1</v>
      </c>
      <c r="P252" s="65">
        <v>0</v>
      </c>
      <c r="Q252" s="65">
        <f t="shared" si="60"/>
        <v>0.25</v>
      </c>
      <c r="R252" s="749">
        <f t="shared" si="58"/>
        <v>28.588679999999997</v>
      </c>
      <c r="S252" s="749">
        <v>23.823899999999998</v>
      </c>
      <c r="T252" s="88" t="s">
        <v>198</v>
      </c>
      <c r="U252" s="67" t="s">
        <v>1720</v>
      </c>
    </row>
    <row r="253" spans="1:21" ht="46.8" x14ac:dyDescent="0.3">
      <c r="A253" s="60" t="s">
        <v>837</v>
      </c>
      <c r="B253" s="87" t="s">
        <v>838</v>
      </c>
      <c r="C253" s="168" t="s">
        <v>717</v>
      </c>
      <c r="D253" s="62">
        <v>10</v>
      </c>
      <c r="E253" s="88">
        <v>7.2</v>
      </c>
      <c r="F253" s="62">
        <v>35</v>
      </c>
      <c r="G253" s="62">
        <v>9</v>
      </c>
      <c r="H253" s="62" t="s">
        <v>221</v>
      </c>
      <c r="I253" s="749">
        <f t="shared" si="57"/>
        <v>44.018079999999998</v>
      </c>
      <c r="J253" s="65">
        <v>0.05</v>
      </c>
      <c r="K253" s="65">
        <v>0.02</v>
      </c>
      <c r="L253" s="65">
        <v>0.03</v>
      </c>
      <c r="M253" s="65">
        <v>0.04</v>
      </c>
      <c r="N253" s="65">
        <v>0.01</v>
      </c>
      <c r="O253" s="65">
        <v>0.1</v>
      </c>
      <c r="P253" s="65">
        <v>0</v>
      </c>
      <c r="Q253" s="65">
        <f t="shared" si="60"/>
        <v>0.25</v>
      </c>
      <c r="R253" s="749">
        <f t="shared" si="58"/>
        <v>33.013559999999998</v>
      </c>
      <c r="S253" s="749">
        <v>27.511300000000002</v>
      </c>
      <c r="T253" s="88" t="s">
        <v>198</v>
      </c>
      <c r="U253" s="67" t="s">
        <v>1720</v>
      </c>
    </row>
    <row r="254" spans="1:21" ht="18" x14ac:dyDescent="0.3">
      <c r="A254" s="60"/>
      <c r="B254" s="87"/>
      <c r="C254" s="168"/>
      <c r="D254" s="62"/>
      <c r="E254" s="88"/>
      <c r="F254" s="62"/>
      <c r="G254" s="62"/>
      <c r="H254" s="62"/>
      <c r="I254" s="749"/>
      <c r="J254" s="65"/>
      <c r="K254" s="65"/>
      <c r="L254" s="65"/>
      <c r="M254" s="65"/>
      <c r="N254" s="65"/>
      <c r="O254" s="65"/>
      <c r="P254" s="65"/>
      <c r="Q254" s="65"/>
      <c r="R254" s="754"/>
      <c r="S254" s="754"/>
      <c r="T254" s="364"/>
      <c r="U254" s="364"/>
    </row>
    <row r="255" spans="1:21" ht="46.8" x14ac:dyDescent="0.3">
      <c r="A255" s="60" t="s">
        <v>839</v>
      </c>
      <c r="B255" s="87" t="s">
        <v>840</v>
      </c>
      <c r="C255" s="168" t="s">
        <v>711</v>
      </c>
      <c r="D255" s="62">
        <v>16</v>
      </c>
      <c r="E255" s="88">
        <v>5.76</v>
      </c>
      <c r="F255" s="62">
        <v>27</v>
      </c>
      <c r="G255" s="62">
        <v>36</v>
      </c>
      <c r="H255" s="62" t="s">
        <v>69</v>
      </c>
      <c r="I255" s="749">
        <f t="shared" ref="I255:I261" si="61">R255/(1-Q255)</f>
        <v>44.446559999999998</v>
      </c>
      <c r="J255" s="65">
        <v>0.05</v>
      </c>
      <c r="K255" s="65">
        <v>0.02</v>
      </c>
      <c r="L255" s="65">
        <v>0.03</v>
      </c>
      <c r="M255" s="65">
        <v>0.04</v>
      </c>
      <c r="N255" s="65">
        <v>0.01</v>
      </c>
      <c r="O255" s="65">
        <v>0.1</v>
      </c>
      <c r="P255" s="65">
        <v>0</v>
      </c>
      <c r="Q255" s="65">
        <f t="shared" ref="Q255:Q261" si="62">SUM(J255:P255)</f>
        <v>0.25</v>
      </c>
      <c r="R255" s="749">
        <f t="shared" ref="R255:R261" si="63">S255*1.2</f>
        <v>33.334919999999997</v>
      </c>
      <c r="S255" s="749">
        <v>27.7791</v>
      </c>
      <c r="T255" s="88" t="s">
        <v>198</v>
      </c>
      <c r="U255" s="67" t="s">
        <v>1720</v>
      </c>
    </row>
    <row r="256" spans="1:21" ht="46.8" x14ac:dyDescent="0.3">
      <c r="A256" s="386" t="s">
        <v>2082</v>
      </c>
      <c r="B256" s="87" t="s">
        <v>2093</v>
      </c>
      <c r="C256" s="168" t="s">
        <v>711</v>
      </c>
      <c r="D256" s="62">
        <v>16</v>
      </c>
      <c r="E256" s="88">
        <v>5.76</v>
      </c>
      <c r="F256" s="62">
        <v>26</v>
      </c>
      <c r="G256" s="62">
        <v>16</v>
      </c>
      <c r="H256" s="62" t="s">
        <v>221</v>
      </c>
      <c r="I256" s="749">
        <f t="shared" si="61"/>
        <v>46.67136</v>
      </c>
      <c r="J256" s="65">
        <v>0.05</v>
      </c>
      <c r="K256" s="65">
        <v>0.02</v>
      </c>
      <c r="L256" s="65">
        <v>0.03</v>
      </c>
      <c r="M256" s="65">
        <v>0.04</v>
      </c>
      <c r="N256" s="65">
        <v>0.01</v>
      </c>
      <c r="O256" s="65">
        <v>0.1</v>
      </c>
      <c r="P256" s="65">
        <v>0</v>
      </c>
      <c r="Q256" s="65">
        <f>SUM(J256:P256)</f>
        <v>0.25</v>
      </c>
      <c r="R256" s="749">
        <f t="shared" si="63"/>
        <v>35.003520000000002</v>
      </c>
      <c r="S256" s="749">
        <v>29.169600000000003</v>
      </c>
      <c r="T256" s="88" t="s">
        <v>198</v>
      </c>
      <c r="U256" s="67" t="s">
        <v>1720</v>
      </c>
    </row>
    <row r="257" spans="1:21" ht="46.8" x14ac:dyDescent="0.3">
      <c r="A257" s="60" t="s">
        <v>841</v>
      </c>
      <c r="B257" s="87" t="s">
        <v>842</v>
      </c>
      <c r="C257" s="168" t="s">
        <v>711</v>
      </c>
      <c r="D257" s="62">
        <v>10</v>
      </c>
      <c r="E257" s="88">
        <v>3.6</v>
      </c>
      <c r="F257" s="62">
        <v>25</v>
      </c>
      <c r="G257" s="62">
        <v>12</v>
      </c>
      <c r="H257" s="62" t="s">
        <v>221</v>
      </c>
      <c r="I257" s="749">
        <f t="shared" si="61"/>
        <v>48.665439999999997</v>
      </c>
      <c r="J257" s="65">
        <v>0.05</v>
      </c>
      <c r="K257" s="65">
        <v>0.02</v>
      </c>
      <c r="L257" s="65">
        <v>0.03</v>
      </c>
      <c r="M257" s="65">
        <v>0.04</v>
      </c>
      <c r="N257" s="65">
        <v>0.01</v>
      </c>
      <c r="O257" s="65">
        <v>0.1</v>
      </c>
      <c r="P257" s="65">
        <v>0</v>
      </c>
      <c r="Q257" s="65">
        <f t="shared" si="62"/>
        <v>0.25</v>
      </c>
      <c r="R257" s="749">
        <f t="shared" si="63"/>
        <v>36.499079999999999</v>
      </c>
      <c r="S257" s="749">
        <v>30.415900000000001</v>
      </c>
      <c r="T257" s="88" t="s">
        <v>198</v>
      </c>
      <c r="U257" s="67" t="s">
        <v>1720</v>
      </c>
    </row>
    <row r="258" spans="1:21" ht="46.8" x14ac:dyDescent="0.3">
      <c r="A258" s="60" t="s">
        <v>843</v>
      </c>
      <c r="B258" s="87" t="s">
        <v>844</v>
      </c>
      <c r="C258" s="168" t="s">
        <v>714</v>
      </c>
      <c r="D258" s="62">
        <v>16</v>
      </c>
      <c r="E258" s="88">
        <v>5.76</v>
      </c>
      <c r="F258" s="62">
        <v>23</v>
      </c>
      <c r="G258" s="62">
        <v>18</v>
      </c>
      <c r="H258" s="62" t="s">
        <v>221</v>
      </c>
      <c r="I258" s="749">
        <f t="shared" si="61"/>
        <v>46.556000000000004</v>
      </c>
      <c r="J258" s="65">
        <v>0.05</v>
      </c>
      <c r="K258" s="65">
        <v>0.02</v>
      </c>
      <c r="L258" s="65">
        <v>0.03</v>
      </c>
      <c r="M258" s="65">
        <v>0.04</v>
      </c>
      <c r="N258" s="65">
        <v>0.01</v>
      </c>
      <c r="O258" s="65">
        <v>0.1</v>
      </c>
      <c r="P258" s="65">
        <v>0</v>
      </c>
      <c r="Q258" s="65">
        <f t="shared" si="62"/>
        <v>0.25</v>
      </c>
      <c r="R258" s="749">
        <f t="shared" si="63"/>
        <v>34.917000000000002</v>
      </c>
      <c r="S258" s="749">
        <v>29.0975</v>
      </c>
      <c r="T258" s="88" t="s">
        <v>198</v>
      </c>
      <c r="U258" s="67" t="s">
        <v>1720</v>
      </c>
    </row>
    <row r="259" spans="1:21" ht="46.8" x14ac:dyDescent="0.3">
      <c r="A259" s="60" t="s">
        <v>845</v>
      </c>
      <c r="B259" s="87" t="s">
        <v>846</v>
      </c>
      <c r="C259" s="168" t="s">
        <v>714</v>
      </c>
      <c r="D259" s="62">
        <v>16</v>
      </c>
      <c r="E259" s="88">
        <v>5.76</v>
      </c>
      <c r="F259" s="62">
        <v>23</v>
      </c>
      <c r="G259" s="62">
        <v>18</v>
      </c>
      <c r="H259" s="62" t="s">
        <v>221</v>
      </c>
      <c r="I259" s="749">
        <f t="shared" si="61"/>
        <v>52.800000000000004</v>
      </c>
      <c r="J259" s="65">
        <v>0.05</v>
      </c>
      <c r="K259" s="65">
        <v>0.02</v>
      </c>
      <c r="L259" s="65">
        <v>0.03</v>
      </c>
      <c r="M259" s="65">
        <v>0.04</v>
      </c>
      <c r="N259" s="65">
        <v>0.01</v>
      </c>
      <c r="O259" s="65">
        <v>0.1</v>
      </c>
      <c r="P259" s="65">
        <v>0</v>
      </c>
      <c r="Q259" s="65">
        <f t="shared" si="62"/>
        <v>0.25</v>
      </c>
      <c r="R259" s="749">
        <f t="shared" si="63"/>
        <v>39.6</v>
      </c>
      <c r="S259" s="749">
        <v>33</v>
      </c>
      <c r="T259" s="88" t="s">
        <v>198</v>
      </c>
      <c r="U259" s="67" t="s">
        <v>1720</v>
      </c>
    </row>
    <row r="260" spans="1:21" ht="46.8" x14ac:dyDescent="0.3">
      <c r="A260" s="60" t="s">
        <v>847</v>
      </c>
      <c r="B260" s="87" t="s">
        <v>848</v>
      </c>
      <c r="C260" s="168" t="s">
        <v>717</v>
      </c>
      <c r="D260" s="62">
        <v>10</v>
      </c>
      <c r="E260" s="88">
        <v>7.2</v>
      </c>
      <c r="F260" s="62">
        <v>25</v>
      </c>
      <c r="G260" s="62">
        <v>9</v>
      </c>
      <c r="H260" s="62" t="s">
        <v>221</v>
      </c>
      <c r="I260" s="749">
        <f t="shared" si="61"/>
        <v>44.446559999999998</v>
      </c>
      <c r="J260" s="65">
        <v>0.05</v>
      </c>
      <c r="K260" s="65">
        <v>0.02</v>
      </c>
      <c r="L260" s="65">
        <v>0.03</v>
      </c>
      <c r="M260" s="65">
        <v>0.04</v>
      </c>
      <c r="N260" s="65">
        <v>0.01</v>
      </c>
      <c r="O260" s="65">
        <v>0.1</v>
      </c>
      <c r="P260" s="65">
        <v>0</v>
      </c>
      <c r="Q260" s="65">
        <f t="shared" si="62"/>
        <v>0.25</v>
      </c>
      <c r="R260" s="749">
        <f t="shared" si="63"/>
        <v>33.334919999999997</v>
      </c>
      <c r="S260" s="749">
        <v>27.7791</v>
      </c>
      <c r="T260" s="88" t="s">
        <v>198</v>
      </c>
      <c r="U260" s="67" t="s">
        <v>1720</v>
      </c>
    </row>
    <row r="261" spans="1:21" ht="46.8" x14ac:dyDescent="0.3">
      <c r="A261" s="60" t="s">
        <v>849</v>
      </c>
      <c r="B261" s="87" t="s">
        <v>850</v>
      </c>
      <c r="C261" s="168" t="s">
        <v>717</v>
      </c>
      <c r="D261" s="62">
        <v>10</v>
      </c>
      <c r="E261" s="88">
        <v>7.2</v>
      </c>
      <c r="F261" s="62">
        <v>35</v>
      </c>
      <c r="G261" s="62">
        <v>9</v>
      </c>
      <c r="H261" s="62" t="s">
        <v>221</v>
      </c>
      <c r="I261" s="749">
        <f t="shared" si="61"/>
        <v>48.665439999999997</v>
      </c>
      <c r="J261" s="65">
        <v>0.05</v>
      </c>
      <c r="K261" s="65">
        <v>0.02</v>
      </c>
      <c r="L261" s="65">
        <v>0.03</v>
      </c>
      <c r="M261" s="65">
        <v>0.04</v>
      </c>
      <c r="N261" s="65">
        <v>0.01</v>
      </c>
      <c r="O261" s="65">
        <v>0.1</v>
      </c>
      <c r="P261" s="65">
        <v>0</v>
      </c>
      <c r="Q261" s="65">
        <f t="shared" si="62"/>
        <v>0.25</v>
      </c>
      <c r="R261" s="749">
        <f t="shared" si="63"/>
        <v>36.499079999999999</v>
      </c>
      <c r="S261" s="749">
        <v>30.415900000000001</v>
      </c>
      <c r="T261" s="88" t="s">
        <v>198</v>
      </c>
      <c r="U261" s="67" t="s">
        <v>1720</v>
      </c>
    </row>
    <row r="262" spans="1:21" ht="15.6" x14ac:dyDescent="0.3">
      <c r="A262" s="355"/>
      <c r="B262" s="349"/>
      <c r="C262" s="349"/>
      <c r="D262" s="350"/>
      <c r="E262" s="350"/>
      <c r="F262" s="350"/>
      <c r="G262" s="350"/>
      <c r="H262" s="350"/>
      <c r="I262" s="892"/>
      <c r="J262" s="350"/>
      <c r="K262" s="222"/>
      <c r="L262" s="222"/>
      <c r="R262" s="877"/>
      <c r="S262" s="877"/>
    </row>
    <row r="263" spans="1:21" ht="15.6" x14ac:dyDescent="0.3">
      <c r="A263" s="342" t="s">
        <v>800</v>
      </c>
      <c r="B263" s="343"/>
      <c r="C263" s="343"/>
      <c r="D263" s="374"/>
      <c r="E263" s="382"/>
      <c r="F263" s="382"/>
      <c r="G263" s="382"/>
      <c r="H263" s="383"/>
      <c r="I263" s="902"/>
      <c r="J263" s="345"/>
      <c r="K263" s="345"/>
      <c r="L263" s="345"/>
      <c r="M263" s="345"/>
      <c r="N263" s="345"/>
      <c r="O263" s="345"/>
      <c r="P263" s="345"/>
      <c r="Q263" s="345"/>
      <c r="R263" s="880"/>
      <c r="S263" s="880"/>
      <c r="T263" s="345"/>
      <c r="U263" s="345"/>
    </row>
    <row r="264" spans="1:21" ht="15.6" x14ac:dyDescent="0.3">
      <c r="A264" s="342" t="s">
        <v>851</v>
      </c>
      <c r="B264" s="347"/>
      <c r="C264" s="347"/>
      <c r="D264" s="358"/>
      <c r="E264" s="344"/>
      <c r="F264" s="384"/>
      <c r="G264" s="344"/>
      <c r="H264" s="348"/>
      <c r="I264" s="902"/>
      <c r="J264" s="345"/>
      <c r="K264" s="345"/>
      <c r="L264" s="345"/>
      <c r="M264" s="345"/>
      <c r="N264" s="345"/>
      <c r="O264" s="345"/>
      <c r="P264" s="345"/>
      <c r="Q264" s="345"/>
      <c r="R264" s="880"/>
      <c r="S264" s="880"/>
      <c r="T264" s="345"/>
      <c r="U264" s="345"/>
    </row>
    <row r="265" spans="1:21" s="147" customFormat="1" ht="46.8" x14ac:dyDescent="0.3">
      <c r="A265" s="60" t="s">
        <v>852</v>
      </c>
      <c r="B265" s="87" t="s">
        <v>802</v>
      </c>
      <c r="C265" s="168" t="s">
        <v>711</v>
      </c>
      <c r="D265" s="62">
        <v>16</v>
      </c>
      <c r="E265" s="88">
        <v>5.76</v>
      </c>
      <c r="F265" s="62">
        <v>26</v>
      </c>
      <c r="G265" s="62">
        <v>16</v>
      </c>
      <c r="H265" s="62" t="s">
        <v>221</v>
      </c>
      <c r="I265" s="749">
        <f>R265/(1-Q265)</f>
        <v>31.691040000000001</v>
      </c>
      <c r="J265" s="65">
        <v>0.05</v>
      </c>
      <c r="K265" s="65">
        <v>0.02</v>
      </c>
      <c r="L265" s="65">
        <v>0.03</v>
      </c>
      <c r="M265" s="65">
        <v>0.04</v>
      </c>
      <c r="N265" s="65">
        <v>0.01</v>
      </c>
      <c r="O265" s="65">
        <v>0.1</v>
      </c>
      <c r="P265" s="65">
        <v>0</v>
      </c>
      <c r="Q265" s="65">
        <f>SUM(J265:P265)</f>
        <v>0.25</v>
      </c>
      <c r="R265" s="749">
        <f t="shared" ref="R265" si="64">S265*1.2</f>
        <v>23.768280000000001</v>
      </c>
      <c r="S265" s="749">
        <v>19.806900000000002</v>
      </c>
      <c r="T265" s="88" t="s">
        <v>198</v>
      </c>
      <c r="U265" s="67" t="s">
        <v>1720</v>
      </c>
    </row>
    <row r="266" spans="1:21" s="147" customFormat="1" ht="46.8" x14ac:dyDescent="0.3">
      <c r="A266" s="60" t="s">
        <v>853</v>
      </c>
      <c r="B266" s="87" t="s">
        <v>854</v>
      </c>
      <c r="C266" s="168" t="s">
        <v>711</v>
      </c>
      <c r="D266" s="62">
        <v>16</v>
      </c>
      <c r="E266" s="88">
        <v>5.76</v>
      </c>
      <c r="F266" s="62">
        <v>21</v>
      </c>
      <c r="G266" s="62">
        <v>16</v>
      </c>
      <c r="H266" s="62" t="s">
        <v>221</v>
      </c>
      <c r="I266" s="749">
        <f>R266/(1-Q266)</f>
        <v>32.432639999999999</v>
      </c>
      <c r="J266" s="65">
        <v>0.05</v>
      </c>
      <c r="K266" s="65">
        <v>0.02</v>
      </c>
      <c r="L266" s="65">
        <v>0.03</v>
      </c>
      <c r="M266" s="65">
        <v>0.04</v>
      </c>
      <c r="N266" s="65">
        <v>0.01</v>
      </c>
      <c r="O266" s="65">
        <v>0.1</v>
      </c>
      <c r="P266" s="65">
        <v>0</v>
      </c>
      <c r="Q266" s="65">
        <f>SUM(J266:P266)</f>
        <v>0.25</v>
      </c>
      <c r="R266" s="749">
        <f t="shared" ref="R266" si="65">S266*1.2</f>
        <v>24.324479999999998</v>
      </c>
      <c r="S266" s="749">
        <v>20.270399999999999</v>
      </c>
      <c r="T266" s="88" t="s">
        <v>198</v>
      </c>
      <c r="U266" s="67" t="s">
        <v>1720</v>
      </c>
    </row>
    <row r="267" spans="1:21" ht="15.6" x14ac:dyDescent="0.3">
      <c r="A267" s="355"/>
      <c r="B267" s="349"/>
      <c r="C267" s="349"/>
      <c r="D267" s="350"/>
      <c r="E267" s="350"/>
      <c r="F267" s="350"/>
      <c r="G267" s="350"/>
      <c r="H267" s="350"/>
      <c r="I267" s="892"/>
      <c r="J267" s="350"/>
      <c r="K267" s="222"/>
      <c r="L267" s="222"/>
      <c r="R267" s="877"/>
      <c r="S267" s="877"/>
    </row>
    <row r="268" spans="1:21" ht="15.6" x14ac:dyDescent="0.3">
      <c r="A268" s="342" t="s">
        <v>855</v>
      </c>
      <c r="B268" s="388"/>
      <c r="C268" s="388"/>
      <c r="D268" s="374"/>
      <c r="E268" s="382"/>
      <c r="F268" s="382"/>
      <c r="G268" s="382"/>
      <c r="H268" s="383"/>
      <c r="I268" s="902"/>
      <c r="J268" s="345"/>
      <c r="K268" s="345"/>
      <c r="L268" s="345"/>
      <c r="M268" s="345"/>
      <c r="N268" s="345"/>
      <c r="O268" s="345"/>
      <c r="P268" s="345"/>
      <c r="Q268" s="345"/>
      <c r="R268" s="880"/>
      <c r="S268" s="880"/>
      <c r="T268" s="345"/>
      <c r="U268" s="345"/>
    </row>
    <row r="269" spans="1:21" ht="15.6" x14ac:dyDescent="0.3">
      <c r="A269" s="346" t="s">
        <v>1997</v>
      </c>
      <c r="B269" s="347"/>
      <c r="C269" s="347"/>
      <c r="D269" s="358"/>
      <c r="E269" s="344"/>
      <c r="F269" s="384"/>
      <c r="G269" s="344"/>
      <c r="H269" s="348"/>
      <c r="I269" s="902"/>
      <c r="J269" s="345"/>
      <c r="K269" s="345"/>
      <c r="L269" s="345"/>
      <c r="M269" s="345"/>
      <c r="N269" s="345"/>
      <c r="O269" s="345"/>
      <c r="P269" s="345"/>
      <c r="Q269" s="345"/>
      <c r="R269" s="880"/>
      <c r="S269" s="880"/>
      <c r="T269" s="345"/>
      <c r="U269" s="345"/>
    </row>
    <row r="270" spans="1:21" ht="46.8" x14ac:dyDescent="0.3">
      <c r="A270" s="60" t="s">
        <v>856</v>
      </c>
      <c r="B270" s="74" t="s">
        <v>857</v>
      </c>
      <c r="C270" s="168" t="s">
        <v>783</v>
      </c>
      <c r="D270" s="62">
        <v>16</v>
      </c>
      <c r="E270" s="88">
        <v>5.76</v>
      </c>
      <c r="F270" s="62">
        <v>26</v>
      </c>
      <c r="G270" s="62">
        <v>24</v>
      </c>
      <c r="H270" s="62" t="s">
        <v>221</v>
      </c>
      <c r="I270" s="774">
        <f>R270/(1-Q270)</f>
        <v>31.691040000000001</v>
      </c>
      <c r="J270" s="56">
        <v>0.05</v>
      </c>
      <c r="K270" s="56">
        <v>0.02</v>
      </c>
      <c r="L270" s="56">
        <v>0.03</v>
      </c>
      <c r="M270" s="56">
        <v>0.04</v>
      </c>
      <c r="N270" s="56">
        <v>0.01</v>
      </c>
      <c r="O270" s="56">
        <v>0.1</v>
      </c>
      <c r="P270" s="56">
        <v>0</v>
      </c>
      <c r="Q270" s="56">
        <f>SUM(J270:P270)</f>
        <v>0.25</v>
      </c>
      <c r="R270" s="749">
        <f t="shared" ref="R270" si="66">S270*1.2</f>
        <v>23.768280000000001</v>
      </c>
      <c r="S270" s="749">
        <v>19.806900000000002</v>
      </c>
      <c r="T270" s="69" t="s">
        <v>198</v>
      </c>
      <c r="U270" s="58" t="s">
        <v>1720</v>
      </c>
    </row>
    <row r="271" spans="1:21" ht="18" x14ac:dyDescent="0.3">
      <c r="A271" s="60"/>
      <c r="B271" s="74"/>
      <c r="C271" s="168"/>
      <c r="D271" s="62"/>
      <c r="E271" s="88"/>
      <c r="F271" s="62"/>
      <c r="G271" s="62"/>
      <c r="H271" s="62"/>
      <c r="I271" s="774"/>
      <c r="J271" s="56"/>
      <c r="K271" s="56"/>
      <c r="L271" s="56"/>
      <c r="M271" s="56"/>
      <c r="N271" s="56"/>
      <c r="O271" s="56"/>
      <c r="P271" s="56"/>
      <c r="Q271" s="56"/>
      <c r="R271" s="778"/>
      <c r="S271" s="778"/>
      <c r="T271" s="375"/>
      <c r="U271" s="375"/>
    </row>
    <row r="272" spans="1:21" ht="46.8" x14ac:dyDescent="0.3">
      <c r="A272" s="60" t="s">
        <v>858</v>
      </c>
      <c r="B272" s="74" t="s">
        <v>859</v>
      </c>
      <c r="C272" s="168" t="s">
        <v>783</v>
      </c>
      <c r="D272" s="62">
        <v>16</v>
      </c>
      <c r="E272" s="88">
        <v>5.76</v>
      </c>
      <c r="F272" s="62">
        <v>25</v>
      </c>
      <c r="G272" s="62">
        <v>24</v>
      </c>
      <c r="H272" s="62" t="s">
        <v>221</v>
      </c>
      <c r="I272" s="774">
        <f>R272/(1-Q272)</f>
        <v>32.432639999999999</v>
      </c>
      <c r="J272" s="56">
        <v>0.05</v>
      </c>
      <c r="K272" s="56">
        <v>0.02</v>
      </c>
      <c r="L272" s="56">
        <v>0.03</v>
      </c>
      <c r="M272" s="56">
        <v>0.04</v>
      </c>
      <c r="N272" s="56">
        <v>0.01</v>
      </c>
      <c r="O272" s="56">
        <v>0.1</v>
      </c>
      <c r="P272" s="56">
        <v>0</v>
      </c>
      <c r="Q272" s="56">
        <f>SUM(J272:P272)</f>
        <v>0.25</v>
      </c>
      <c r="R272" s="749">
        <f t="shared" ref="R272:R274" si="67">S272*1.2</f>
        <v>24.324479999999998</v>
      </c>
      <c r="S272" s="749">
        <v>20.270399999999999</v>
      </c>
      <c r="T272" s="69" t="s">
        <v>198</v>
      </c>
      <c r="U272" s="58" t="s">
        <v>1720</v>
      </c>
    </row>
    <row r="273" spans="1:21" ht="46.8" x14ac:dyDescent="0.3">
      <c r="A273" s="60" t="s">
        <v>860</v>
      </c>
      <c r="B273" s="74" t="s">
        <v>861</v>
      </c>
      <c r="C273" s="168" t="s">
        <v>783</v>
      </c>
      <c r="D273" s="62">
        <v>16</v>
      </c>
      <c r="E273" s="88">
        <v>5.76</v>
      </c>
      <c r="F273" s="62">
        <v>25</v>
      </c>
      <c r="G273" s="62">
        <v>24</v>
      </c>
      <c r="H273" s="62" t="s">
        <v>221</v>
      </c>
      <c r="I273" s="774">
        <f>R273/(1-Q273)</f>
        <v>38.118239999999993</v>
      </c>
      <c r="J273" s="56">
        <v>0.05</v>
      </c>
      <c r="K273" s="56">
        <v>0.02</v>
      </c>
      <c r="L273" s="56">
        <v>0.03</v>
      </c>
      <c r="M273" s="56">
        <v>0.04</v>
      </c>
      <c r="N273" s="56">
        <v>0.01</v>
      </c>
      <c r="O273" s="56">
        <v>0.1</v>
      </c>
      <c r="P273" s="56">
        <v>0</v>
      </c>
      <c r="Q273" s="56">
        <f>SUM(J273:P273)</f>
        <v>0.25</v>
      </c>
      <c r="R273" s="749">
        <f t="shared" si="67"/>
        <v>28.588679999999997</v>
      </c>
      <c r="S273" s="749">
        <v>23.823899999999998</v>
      </c>
      <c r="T273" s="69" t="s">
        <v>198</v>
      </c>
      <c r="U273" s="58" t="s">
        <v>1720</v>
      </c>
    </row>
    <row r="274" spans="1:21" ht="46.8" x14ac:dyDescent="0.3">
      <c r="A274" s="60" t="s">
        <v>862</v>
      </c>
      <c r="B274" s="74" t="s">
        <v>863</v>
      </c>
      <c r="C274" s="168" t="s">
        <v>783</v>
      </c>
      <c r="D274" s="62">
        <v>10</v>
      </c>
      <c r="E274" s="88">
        <v>3.6</v>
      </c>
      <c r="F274" s="62">
        <v>25</v>
      </c>
      <c r="G274" s="62">
        <v>12</v>
      </c>
      <c r="H274" s="62" t="s">
        <v>221</v>
      </c>
      <c r="I274" s="774">
        <f>R274/(1-Q274)</f>
        <v>44.018079999999998</v>
      </c>
      <c r="J274" s="56">
        <v>0.05</v>
      </c>
      <c r="K274" s="56">
        <v>0.02</v>
      </c>
      <c r="L274" s="56">
        <v>0.03</v>
      </c>
      <c r="M274" s="56">
        <v>0.04</v>
      </c>
      <c r="N274" s="56">
        <v>0.01</v>
      </c>
      <c r="O274" s="56">
        <v>0.1</v>
      </c>
      <c r="P274" s="56">
        <v>0</v>
      </c>
      <c r="Q274" s="56">
        <f>SUM(J274:P274)</f>
        <v>0.25</v>
      </c>
      <c r="R274" s="749">
        <f t="shared" si="67"/>
        <v>33.013559999999998</v>
      </c>
      <c r="S274" s="749">
        <v>27.511300000000002</v>
      </c>
      <c r="T274" s="69" t="s">
        <v>198</v>
      </c>
      <c r="U274" s="58" t="s">
        <v>1720</v>
      </c>
    </row>
    <row r="275" spans="1:21" ht="18" x14ac:dyDescent="0.3">
      <c r="A275" s="60"/>
      <c r="B275" s="74"/>
      <c r="C275" s="168"/>
      <c r="D275" s="62"/>
      <c r="E275" s="88"/>
      <c r="F275" s="62"/>
      <c r="G275" s="62"/>
      <c r="H275" s="62"/>
      <c r="I275" s="774"/>
      <c r="J275" s="56"/>
      <c r="K275" s="56"/>
      <c r="L275" s="56"/>
      <c r="M275" s="56"/>
      <c r="N275" s="56"/>
      <c r="O275" s="56"/>
      <c r="P275" s="56"/>
      <c r="Q275" s="56"/>
      <c r="R275" s="778"/>
      <c r="S275" s="778"/>
      <c r="T275" s="375"/>
      <c r="U275" s="375"/>
    </row>
    <row r="276" spans="1:21" ht="46.8" x14ac:dyDescent="0.3">
      <c r="A276" s="60" t="s">
        <v>864</v>
      </c>
      <c r="B276" s="74" t="s">
        <v>865</v>
      </c>
      <c r="C276" s="168" t="s">
        <v>783</v>
      </c>
      <c r="D276" s="62">
        <v>16</v>
      </c>
      <c r="E276" s="88">
        <v>5.76</v>
      </c>
      <c r="F276" s="62">
        <v>25</v>
      </c>
      <c r="G276" s="62">
        <v>24</v>
      </c>
      <c r="H276" s="62" t="s">
        <v>221</v>
      </c>
      <c r="I276" s="774">
        <f>R276/(1-Q276)</f>
        <v>32.432639999999999</v>
      </c>
      <c r="J276" s="56">
        <v>0.05</v>
      </c>
      <c r="K276" s="56">
        <v>0.02</v>
      </c>
      <c r="L276" s="56">
        <v>0.03</v>
      </c>
      <c r="M276" s="56">
        <v>0.04</v>
      </c>
      <c r="N276" s="56">
        <v>0.01</v>
      </c>
      <c r="O276" s="56">
        <v>0.1</v>
      </c>
      <c r="P276" s="56">
        <v>0</v>
      </c>
      <c r="Q276" s="56">
        <f>SUM(J276:P276)</f>
        <v>0.25</v>
      </c>
      <c r="R276" s="749">
        <f t="shared" ref="R276:R278" si="68">S276*1.2</f>
        <v>24.324479999999998</v>
      </c>
      <c r="S276" s="749">
        <v>20.270399999999999</v>
      </c>
      <c r="T276" s="69" t="s">
        <v>198</v>
      </c>
      <c r="U276" s="58" t="s">
        <v>1720</v>
      </c>
    </row>
    <row r="277" spans="1:21" ht="46.8" x14ac:dyDescent="0.3">
      <c r="A277" s="60" t="s">
        <v>866</v>
      </c>
      <c r="B277" s="74" t="s">
        <v>867</v>
      </c>
      <c r="C277" s="168" t="s">
        <v>783</v>
      </c>
      <c r="D277" s="62">
        <v>16</v>
      </c>
      <c r="E277" s="88">
        <v>5.76</v>
      </c>
      <c r="F277" s="62">
        <v>25</v>
      </c>
      <c r="G277" s="62">
        <v>24</v>
      </c>
      <c r="H277" s="62" t="s">
        <v>221</v>
      </c>
      <c r="I277" s="774">
        <f>R277/(1-Q277)</f>
        <v>38.118239999999993</v>
      </c>
      <c r="J277" s="56">
        <v>0.05</v>
      </c>
      <c r="K277" s="56">
        <v>0.02</v>
      </c>
      <c r="L277" s="56">
        <v>0.03</v>
      </c>
      <c r="M277" s="56">
        <v>0.04</v>
      </c>
      <c r="N277" s="56">
        <v>0.01</v>
      </c>
      <c r="O277" s="56">
        <v>0.1</v>
      </c>
      <c r="P277" s="56">
        <v>0</v>
      </c>
      <c r="Q277" s="56">
        <f>SUM(J277:P277)</f>
        <v>0.25</v>
      </c>
      <c r="R277" s="749">
        <f t="shared" si="68"/>
        <v>28.588679999999997</v>
      </c>
      <c r="S277" s="749">
        <v>23.823899999999998</v>
      </c>
      <c r="T277" s="69" t="s">
        <v>198</v>
      </c>
      <c r="U277" s="58" t="s">
        <v>1720</v>
      </c>
    </row>
    <row r="278" spans="1:21" ht="46.8" x14ac:dyDescent="0.3">
      <c r="A278" s="60" t="s">
        <v>868</v>
      </c>
      <c r="B278" s="74" t="s">
        <v>869</v>
      </c>
      <c r="C278" s="168" t="s">
        <v>783</v>
      </c>
      <c r="D278" s="62">
        <v>10</v>
      </c>
      <c r="E278" s="88">
        <v>3.6</v>
      </c>
      <c r="F278" s="62">
        <v>25</v>
      </c>
      <c r="G278" s="62">
        <v>12</v>
      </c>
      <c r="H278" s="62" t="s">
        <v>221</v>
      </c>
      <c r="I278" s="774">
        <f>R278/(1-Q278)</f>
        <v>44.018079999999998</v>
      </c>
      <c r="J278" s="56">
        <v>0.05</v>
      </c>
      <c r="K278" s="56">
        <v>0.02</v>
      </c>
      <c r="L278" s="56">
        <v>0.03</v>
      </c>
      <c r="M278" s="56">
        <v>0.04</v>
      </c>
      <c r="N278" s="56">
        <v>0.01</v>
      </c>
      <c r="O278" s="56">
        <v>0.1</v>
      </c>
      <c r="P278" s="56">
        <v>0</v>
      </c>
      <c r="Q278" s="56">
        <f>SUM(J278:P278)</f>
        <v>0.25</v>
      </c>
      <c r="R278" s="749">
        <f t="shared" si="68"/>
        <v>33.013559999999998</v>
      </c>
      <c r="S278" s="749">
        <v>27.511300000000002</v>
      </c>
      <c r="T278" s="69" t="s">
        <v>198</v>
      </c>
      <c r="U278" s="58" t="s">
        <v>1720</v>
      </c>
    </row>
    <row r="279" spans="1:21" ht="18" x14ac:dyDescent="0.3">
      <c r="A279" s="60"/>
      <c r="B279" s="74"/>
      <c r="C279" s="168"/>
      <c r="D279" s="62"/>
      <c r="E279" s="88"/>
      <c r="F279" s="62"/>
      <c r="G279" s="62"/>
      <c r="H279" s="62"/>
      <c r="I279" s="774"/>
      <c r="J279" s="56"/>
      <c r="K279" s="56"/>
      <c r="L279" s="56"/>
      <c r="M279" s="56"/>
      <c r="N279" s="56"/>
      <c r="O279" s="56"/>
      <c r="P279" s="56"/>
      <c r="Q279" s="56"/>
      <c r="R279" s="778"/>
      <c r="S279" s="778"/>
      <c r="T279" s="375"/>
      <c r="U279" s="58"/>
    </row>
    <row r="280" spans="1:21" ht="46.8" x14ac:dyDescent="0.3">
      <c r="A280" s="60" t="s">
        <v>870</v>
      </c>
      <c r="B280" s="87" t="s">
        <v>871</v>
      </c>
      <c r="C280" s="168" t="s">
        <v>783</v>
      </c>
      <c r="D280" s="62">
        <v>16</v>
      </c>
      <c r="E280" s="88" t="s">
        <v>685</v>
      </c>
      <c r="F280" s="62">
        <v>26</v>
      </c>
      <c r="G280" s="62">
        <v>24</v>
      </c>
      <c r="H280" s="62" t="s">
        <v>221</v>
      </c>
      <c r="I280" s="774">
        <f>R280/(1-Q280)</f>
        <v>44.446559999999998</v>
      </c>
      <c r="J280" s="56">
        <v>0.05</v>
      </c>
      <c r="K280" s="56">
        <v>0.02</v>
      </c>
      <c r="L280" s="56">
        <v>0.03</v>
      </c>
      <c r="M280" s="56">
        <v>0.04</v>
      </c>
      <c r="N280" s="56">
        <v>0.01</v>
      </c>
      <c r="O280" s="56">
        <v>0.1</v>
      </c>
      <c r="P280" s="56">
        <v>0</v>
      </c>
      <c r="Q280" s="56">
        <f>SUM(J280:P280)</f>
        <v>0.25</v>
      </c>
      <c r="R280" s="749">
        <f t="shared" ref="R280:R282" si="69">S280*1.2</f>
        <v>33.334919999999997</v>
      </c>
      <c r="S280" s="749">
        <v>27.7791</v>
      </c>
      <c r="T280" s="69" t="s">
        <v>198</v>
      </c>
      <c r="U280" s="58" t="s">
        <v>1720</v>
      </c>
    </row>
    <row r="281" spans="1:21" ht="46.8" x14ac:dyDescent="0.3">
      <c r="A281" s="386" t="s">
        <v>2083</v>
      </c>
      <c r="B281" s="87" t="s">
        <v>2084</v>
      </c>
      <c r="C281" s="168" t="s">
        <v>783</v>
      </c>
      <c r="D281" s="62">
        <v>16</v>
      </c>
      <c r="E281" s="88">
        <v>5.76</v>
      </c>
      <c r="F281" s="62">
        <v>27</v>
      </c>
      <c r="G281" s="62">
        <v>18</v>
      </c>
      <c r="H281" s="62" t="s">
        <v>221</v>
      </c>
      <c r="I281" s="774">
        <f>R281/(1-Q281)</f>
        <v>46.67136</v>
      </c>
      <c r="J281" s="56">
        <v>0.05</v>
      </c>
      <c r="K281" s="56">
        <v>0.02</v>
      </c>
      <c r="L281" s="56">
        <v>0.03</v>
      </c>
      <c r="M281" s="56">
        <v>0.04</v>
      </c>
      <c r="N281" s="56">
        <v>0.01</v>
      </c>
      <c r="O281" s="56">
        <v>0.1</v>
      </c>
      <c r="P281" s="56">
        <v>0</v>
      </c>
      <c r="Q281" s="56">
        <f>SUM(J281:P281)</f>
        <v>0.25</v>
      </c>
      <c r="R281" s="749">
        <f t="shared" si="69"/>
        <v>35.003520000000002</v>
      </c>
      <c r="S281" s="749">
        <v>29.169600000000003</v>
      </c>
      <c r="T281" s="69" t="s">
        <v>198</v>
      </c>
      <c r="U281" s="58" t="s">
        <v>1720</v>
      </c>
    </row>
    <row r="282" spans="1:21" ht="46.8" x14ac:dyDescent="0.3">
      <c r="A282" s="60" t="s">
        <v>872</v>
      </c>
      <c r="B282" s="74" t="s">
        <v>873</v>
      </c>
      <c r="C282" s="168" t="s">
        <v>783</v>
      </c>
      <c r="D282" s="62">
        <v>10</v>
      </c>
      <c r="E282" s="88" t="s">
        <v>679</v>
      </c>
      <c r="F282" s="62">
        <v>25</v>
      </c>
      <c r="G282" s="62">
        <v>12</v>
      </c>
      <c r="H282" s="62" t="s">
        <v>221</v>
      </c>
      <c r="I282" s="774">
        <f>R282/(1-Q282)</f>
        <v>48.665439999999997</v>
      </c>
      <c r="J282" s="56">
        <v>0.05</v>
      </c>
      <c r="K282" s="56">
        <v>0.02</v>
      </c>
      <c r="L282" s="56">
        <v>0.03</v>
      </c>
      <c r="M282" s="56">
        <v>0.04</v>
      </c>
      <c r="N282" s="56">
        <v>0.01</v>
      </c>
      <c r="O282" s="56">
        <v>0.1</v>
      </c>
      <c r="P282" s="56">
        <v>0</v>
      </c>
      <c r="Q282" s="56">
        <f>SUM(J282:P282)</f>
        <v>0.25</v>
      </c>
      <c r="R282" s="749">
        <f t="shared" si="69"/>
        <v>36.499079999999999</v>
      </c>
      <c r="S282" s="749">
        <v>30.415900000000001</v>
      </c>
      <c r="T282" s="69" t="s">
        <v>198</v>
      </c>
      <c r="U282" s="58" t="s">
        <v>1720</v>
      </c>
    </row>
    <row r="283" spans="1:21" ht="15.6" x14ac:dyDescent="0.3">
      <c r="A283" s="378"/>
      <c r="B283" s="379"/>
      <c r="C283" s="379"/>
      <c r="D283" s="149"/>
      <c r="E283" s="149"/>
      <c r="F283" s="380"/>
      <c r="G283" s="149"/>
      <c r="H283" s="362"/>
      <c r="I283" s="901"/>
      <c r="J283" s="362"/>
      <c r="K283" s="222"/>
      <c r="L283" s="222"/>
      <c r="R283" s="877"/>
      <c r="S283" s="877"/>
    </row>
    <row r="284" spans="1:21" ht="15.6" x14ac:dyDescent="0.3">
      <c r="A284" s="389"/>
      <c r="B284" s="361"/>
      <c r="C284" s="361"/>
      <c r="D284" s="378"/>
      <c r="E284" s="362"/>
      <c r="F284" s="362"/>
      <c r="G284" s="362"/>
      <c r="H284" s="362"/>
      <c r="I284" s="903"/>
      <c r="J284" s="390"/>
      <c r="K284" s="222"/>
      <c r="L284" s="222"/>
      <c r="R284" s="877"/>
      <c r="S284" s="877"/>
    </row>
    <row r="285" spans="1:21" ht="15.6" x14ac:dyDescent="0.3">
      <c r="A285" s="371" t="s">
        <v>874</v>
      </c>
      <c r="B285" s="83"/>
      <c r="C285" s="83"/>
      <c r="D285" s="82"/>
      <c r="E285" s="82"/>
      <c r="F285" s="82"/>
      <c r="G285" s="82"/>
      <c r="H285" s="82"/>
      <c r="I285" s="899"/>
      <c r="J285" s="82"/>
      <c r="K285" s="222"/>
      <c r="L285" s="222"/>
      <c r="R285" s="877"/>
      <c r="S285" s="877"/>
    </row>
    <row r="286" spans="1:21" ht="15.6" x14ac:dyDescent="0.3">
      <c r="A286" s="342" t="s">
        <v>875</v>
      </c>
      <c r="B286" s="343"/>
      <c r="C286" s="343"/>
      <c r="D286" s="342"/>
      <c r="E286" s="382"/>
      <c r="F286" s="382"/>
      <c r="G286" s="382"/>
      <c r="H286" s="383"/>
      <c r="I286" s="902"/>
      <c r="J286" s="345"/>
      <c r="K286" s="345"/>
      <c r="L286" s="345"/>
      <c r="M286" s="345"/>
      <c r="N286" s="345"/>
      <c r="O286" s="345"/>
      <c r="P286" s="345"/>
      <c r="Q286" s="345"/>
      <c r="R286" s="880"/>
      <c r="S286" s="880"/>
      <c r="T286" s="345"/>
      <c r="U286" s="345"/>
    </row>
    <row r="287" spans="1:21" ht="15.6" x14ac:dyDescent="0.3">
      <c r="A287" s="346" t="s">
        <v>1998</v>
      </c>
      <c r="B287" s="347"/>
      <c r="C287" s="347"/>
      <c r="D287" s="344"/>
      <c r="E287" s="344"/>
      <c r="F287" s="384"/>
      <c r="G287" s="344"/>
      <c r="H287" s="348"/>
      <c r="I287" s="902"/>
      <c r="J287" s="345"/>
      <c r="K287" s="345"/>
      <c r="L287" s="345"/>
      <c r="M287" s="345"/>
      <c r="N287" s="345"/>
      <c r="O287" s="345"/>
      <c r="P287" s="345"/>
      <c r="Q287" s="345"/>
      <c r="R287" s="880"/>
      <c r="S287" s="880"/>
      <c r="T287" s="345"/>
      <c r="U287" s="345"/>
    </row>
    <row r="288" spans="1:21" s="147" customFormat="1" ht="31.2" x14ac:dyDescent="0.3">
      <c r="A288" s="60" t="s">
        <v>2827</v>
      </c>
      <c r="B288" s="87" t="s">
        <v>877</v>
      </c>
      <c r="C288" s="168" t="s">
        <v>878</v>
      </c>
      <c r="D288" s="62">
        <v>4</v>
      </c>
      <c r="E288" s="88">
        <v>3.36</v>
      </c>
      <c r="F288" s="62">
        <v>22</v>
      </c>
      <c r="G288" s="62">
        <v>24</v>
      </c>
      <c r="H288" s="62" t="s">
        <v>221</v>
      </c>
      <c r="I288" s="749">
        <f>R288/(1-Q288)</f>
        <v>52.455839999999995</v>
      </c>
      <c r="J288" s="65">
        <v>0.05</v>
      </c>
      <c r="K288" s="65">
        <v>0.02</v>
      </c>
      <c r="L288" s="65">
        <v>0.03</v>
      </c>
      <c r="M288" s="65">
        <v>0.04</v>
      </c>
      <c r="N288" s="65">
        <v>0.01</v>
      </c>
      <c r="O288" s="65">
        <v>0.1</v>
      </c>
      <c r="P288" s="65">
        <v>0</v>
      </c>
      <c r="Q288" s="65">
        <f>SUM(J288:P288)</f>
        <v>0.25</v>
      </c>
      <c r="R288" s="749">
        <f t="shared" ref="R288:R291" si="70">S288*1.2</f>
        <v>39.341879999999996</v>
      </c>
      <c r="S288" s="749">
        <v>32.7849</v>
      </c>
      <c r="T288" s="88" t="s">
        <v>198</v>
      </c>
      <c r="U288" s="67" t="s">
        <v>1720</v>
      </c>
    </row>
    <row r="289" spans="1:21" s="147" customFormat="1" ht="31.2" x14ac:dyDescent="0.3">
      <c r="A289" s="60" t="s">
        <v>2828</v>
      </c>
      <c r="B289" s="87" t="s">
        <v>879</v>
      </c>
      <c r="C289" s="168" t="s">
        <v>880</v>
      </c>
      <c r="D289" s="62">
        <v>4</v>
      </c>
      <c r="E289" s="88">
        <v>3.84</v>
      </c>
      <c r="F289" s="62">
        <v>25</v>
      </c>
      <c r="G289" s="62">
        <v>18</v>
      </c>
      <c r="H289" s="62" t="s">
        <v>221</v>
      </c>
      <c r="I289" s="749">
        <f>R289/(1-Q289)</f>
        <v>52.010879999999993</v>
      </c>
      <c r="J289" s="65">
        <v>0.05</v>
      </c>
      <c r="K289" s="65">
        <v>0.02</v>
      </c>
      <c r="L289" s="65">
        <v>0.03</v>
      </c>
      <c r="M289" s="65">
        <v>0.04</v>
      </c>
      <c r="N289" s="65">
        <v>0.01</v>
      </c>
      <c r="O289" s="65">
        <v>0.1</v>
      </c>
      <c r="P289" s="65">
        <v>0</v>
      </c>
      <c r="Q289" s="65">
        <f>SUM(J289:P289)</f>
        <v>0.25</v>
      </c>
      <c r="R289" s="749">
        <f t="shared" si="70"/>
        <v>39.008159999999997</v>
      </c>
      <c r="S289" s="749">
        <v>32.506799999999998</v>
      </c>
      <c r="T289" s="88" t="s">
        <v>198</v>
      </c>
      <c r="U289" s="67" t="s">
        <v>1720</v>
      </c>
    </row>
    <row r="290" spans="1:21" s="147" customFormat="1" ht="31.2" x14ac:dyDescent="0.3">
      <c r="A290" s="60" t="s">
        <v>2829</v>
      </c>
      <c r="B290" s="87" t="s">
        <v>881</v>
      </c>
      <c r="C290" s="168" t="s">
        <v>882</v>
      </c>
      <c r="D290" s="62">
        <v>4</v>
      </c>
      <c r="E290" s="88">
        <v>4.32</v>
      </c>
      <c r="F290" s="62">
        <v>28</v>
      </c>
      <c r="G290" s="62">
        <v>18</v>
      </c>
      <c r="H290" s="62" t="s">
        <v>221</v>
      </c>
      <c r="I290" s="749">
        <f>R290/(1-Q290)</f>
        <v>52.142719999999997</v>
      </c>
      <c r="J290" s="65">
        <v>0.05</v>
      </c>
      <c r="K290" s="65">
        <v>0.02</v>
      </c>
      <c r="L290" s="65">
        <v>0.03</v>
      </c>
      <c r="M290" s="65">
        <v>0.04</v>
      </c>
      <c r="N290" s="65">
        <v>0.01</v>
      </c>
      <c r="O290" s="65">
        <v>0.1</v>
      </c>
      <c r="P290" s="65">
        <v>0</v>
      </c>
      <c r="Q290" s="65">
        <f>SUM(J290:P290)</f>
        <v>0.25</v>
      </c>
      <c r="R290" s="749">
        <f t="shared" si="70"/>
        <v>39.107039999999998</v>
      </c>
      <c r="S290" s="749">
        <v>32.589199999999998</v>
      </c>
      <c r="T290" s="88" t="s">
        <v>198</v>
      </c>
      <c r="U290" s="67" t="s">
        <v>1720</v>
      </c>
    </row>
    <row r="291" spans="1:21" s="147" customFormat="1" ht="31.2" x14ac:dyDescent="0.3">
      <c r="A291" s="60" t="s">
        <v>2830</v>
      </c>
      <c r="B291" s="87" t="s">
        <v>883</v>
      </c>
      <c r="C291" s="168" t="s">
        <v>884</v>
      </c>
      <c r="D291" s="62">
        <v>4</v>
      </c>
      <c r="E291" s="88">
        <v>4.8099999999999996</v>
      </c>
      <c r="F291" s="62">
        <v>31</v>
      </c>
      <c r="G291" s="62">
        <v>18</v>
      </c>
      <c r="H291" s="62" t="s">
        <v>221</v>
      </c>
      <c r="I291" s="749">
        <f>R291/(1-Q291)</f>
        <v>51.467039999999997</v>
      </c>
      <c r="J291" s="65">
        <v>0.05</v>
      </c>
      <c r="K291" s="65">
        <v>0.02</v>
      </c>
      <c r="L291" s="65">
        <v>0.03</v>
      </c>
      <c r="M291" s="65">
        <v>0.04</v>
      </c>
      <c r="N291" s="65">
        <v>0.01</v>
      </c>
      <c r="O291" s="65">
        <v>0.1</v>
      </c>
      <c r="P291" s="65">
        <v>0</v>
      </c>
      <c r="Q291" s="65">
        <f>SUM(J291:P291)</f>
        <v>0.25</v>
      </c>
      <c r="R291" s="749">
        <f t="shared" si="70"/>
        <v>38.600279999999998</v>
      </c>
      <c r="S291" s="749">
        <v>32.166899999999998</v>
      </c>
      <c r="T291" s="88" t="s">
        <v>198</v>
      </c>
      <c r="U291" s="67" t="s">
        <v>1720</v>
      </c>
    </row>
    <row r="292" spans="1:21" s="147" customFormat="1" ht="18" x14ac:dyDescent="0.3">
      <c r="A292" s="60"/>
      <c r="B292" s="87"/>
      <c r="C292" s="168"/>
      <c r="D292" s="62"/>
      <c r="E292" s="88"/>
      <c r="F292" s="62"/>
      <c r="G292" s="62"/>
      <c r="H292" s="62"/>
      <c r="I292" s="749"/>
      <c r="J292" s="65"/>
      <c r="K292" s="65"/>
      <c r="L292" s="65"/>
      <c r="M292" s="65"/>
      <c r="N292" s="65"/>
      <c r="O292" s="65"/>
      <c r="P292" s="65"/>
      <c r="Q292" s="65"/>
      <c r="R292" s="754"/>
      <c r="S292" s="754"/>
      <c r="T292" s="364"/>
      <c r="U292" s="364"/>
    </row>
    <row r="293" spans="1:21" s="147" customFormat="1" ht="46.8" x14ac:dyDescent="0.3">
      <c r="A293" s="60" t="s">
        <v>2831</v>
      </c>
      <c r="B293" s="87" t="s">
        <v>885</v>
      </c>
      <c r="C293" s="168" t="s">
        <v>876</v>
      </c>
      <c r="D293" s="62">
        <v>4</v>
      </c>
      <c r="E293" s="88">
        <v>2.88</v>
      </c>
      <c r="F293" s="62">
        <v>17</v>
      </c>
      <c r="G293" s="62">
        <v>24</v>
      </c>
      <c r="H293" s="62" t="s">
        <v>221</v>
      </c>
      <c r="I293" s="749">
        <f t="shared" ref="I293:I302" si="71">R293/(1-Q293)</f>
        <v>56.674720000000001</v>
      </c>
      <c r="J293" s="65">
        <v>0.05</v>
      </c>
      <c r="K293" s="65">
        <v>0.02</v>
      </c>
      <c r="L293" s="65">
        <v>0.03</v>
      </c>
      <c r="M293" s="65">
        <v>0.04</v>
      </c>
      <c r="N293" s="65">
        <v>0.01</v>
      </c>
      <c r="O293" s="65">
        <v>0.1</v>
      </c>
      <c r="P293" s="65">
        <v>0</v>
      </c>
      <c r="Q293" s="65">
        <f t="shared" ref="Q293:Q302" si="72">SUM(J293:P293)</f>
        <v>0.25</v>
      </c>
      <c r="R293" s="749">
        <f t="shared" ref="R293:R302" si="73">S293*1.2</f>
        <v>42.506039999999999</v>
      </c>
      <c r="S293" s="749">
        <v>35.421700000000001</v>
      </c>
      <c r="T293" s="88" t="s">
        <v>198</v>
      </c>
      <c r="U293" s="67" t="s">
        <v>1720</v>
      </c>
    </row>
    <row r="294" spans="1:21" s="147" customFormat="1" ht="46.8" x14ac:dyDescent="0.3">
      <c r="A294" s="60" t="s">
        <v>2832</v>
      </c>
      <c r="B294" s="87" t="s">
        <v>886</v>
      </c>
      <c r="C294" s="168" t="s">
        <v>876</v>
      </c>
      <c r="D294" s="62">
        <v>4</v>
      </c>
      <c r="E294" s="88">
        <v>2.88</v>
      </c>
      <c r="F294" s="62">
        <v>17</v>
      </c>
      <c r="G294" s="62">
        <v>24</v>
      </c>
      <c r="H294" s="62" t="s">
        <v>221</v>
      </c>
      <c r="I294" s="749">
        <f t="shared" si="71"/>
        <v>62.426240000000007</v>
      </c>
      <c r="J294" s="65">
        <v>0.05</v>
      </c>
      <c r="K294" s="65">
        <v>0.02</v>
      </c>
      <c r="L294" s="65">
        <v>0.03</v>
      </c>
      <c r="M294" s="65">
        <v>0.04</v>
      </c>
      <c r="N294" s="65">
        <v>0.01</v>
      </c>
      <c r="O294" s="65">
        <v>0.1</v>
      </c>
      <c r="P294" s="65">
        <v>0</v>
      </c>
      <c r="Q294" s="65">
        <f t="shared" si="72"/>
        <v>0.25</v>
      </c>
      <c r="R294" s="749">
        <f t="shared" si="73"/>
        <v>46.819680000000005</v>
      </c>
      <c r="S294" s="749">
        <v>39.016400000000004</v>
      </c>
      <c r="T294" s="88" t="s">
        <v>198</v>
      </c>
      <c r="U294" s="67" t="s">
        <v>1720</v>
      </c>
    </row>
    <row r="295" spans="1:21" s="147" customFormat="1" ht="46.8" x14ac:dyDescent="0.3">
      <c r="A295" s="60" t="s">
        <v>2833</v>
      </c>
      <c r="B295" s="87" t="s">
        <v>887</v>
      </c>
      <c r="C295" s="168" t="s">
        <v>878</v>
      </c>
      <c r="D295" s="62">
        <v>4</v>
      </c>
      <c r="E295" s="88">
        <v>3.36</v>
      </c>
      <c r="F295" s="62">
        <v>20</v>
      </c>
      <c r="G295" s="62">
        <v>24</v>
      </c>
      <c r="H295" s="62" t="s">
        <v>221</v>
      </c>
      <c r="I295" s="749">
        <f t="shared" si="71"/>
        <v>54.993760000000002</v>
      </c>
      <c r="J295" s="65">
        <v>0.05</v>
      </c>
      <c r="K295" s="65">
        <v>0.02</v>
      </c>
      <c r="L295" s="65">
        <v>0.03</v>
      </c>
      <c r="M295" s="65">
        <v>0.04</v>
      </c>
      <c r="N295" s="65">
        <v>0.01</v>
      </c>
      <c r="O295" s="65">
        <v>0.1</v>
      </c>
      <c r="P295" s="65">
        <v>0</v>
      </c>
      <c r="Q295" s="65">
        <f t="shared" si="72"/>
        <v>0.25</v>
      </c>
      <c r="R295" s="749">
        <f t="shared" si="73"/>
        <v>41.24532</v>
      </c>
      <c r="S295" s="749">
        <v>34.371099999999998</v>
      </c>
      <c r="T295" s="88" t="s">
        <v>198</v>
      </c>
      <c r="U295" s="67" t="s">
        <v>1720</v>
      </c>
    </row>
    <row r="296" spans="1:21" s="147" customFormat="1" ht="46.8" x14ac:dyDescent="0.3">
      <c r="A296" s="60" t="s">
        <v>2834</v>
      </c>
      <c r="B296" s="87" t="s">
        <v>2970</v>
      </c>
      <c r="C296" s="168" t="s">
        <v>878</v>
      </c>
      <c r="D296" s="963">
        <v>8</v>
      </c>
      <c r="E296" s="918">
        <v>6.72</v>
      </c>
      <c r="F296" s="963">
        <v>36</v>
      </c>
      <c r="G296" s="963">
        <v>3</v>
      </c>
      <c r="H296" s="62" t="s">
        <v>221</v>
      </c>
      <c r="I296" s="749">
        <f t="shared" si="71"/>
        <v>60.959520000000005</v>
      </c>
      <c r="J296" s="65">
        <v>0.05</v>
      </c>
      <c r="K296" s="65">
        <v>0.02</v>
      </c>
      <c r="L296" s="65">
        <v>0.03</v>
      </c>
      <c r="M296" s="65">
        <v>0.04</v>
      </c>
      <c r="N296" s="65">
        <v>0.01</v>
      </c>
      <c r="O296" s="65">
        <v>0.1</v>
      </c>
      <c r="P296" s="65">
        <v>0</v>
      </c>
      <c r="Q296" s="65">
        <f t="shared" si="72"/>
        <v>0.25</v>
      </c>
      <c r="R296" s="749">
        <f t="shared" si="73"/>
        <v>45.719640000000005</v>
      </c>
      <c r="S296" s="749">
        <v>38.099700000000006</v>
      </c>
      <c r="T296" s="88" t="s">
        <v>198</v>
      </c>
      <c r="U296" s="67" t="s">
        <v>1720</v>
      </c>
    </row>
    <row r="297" spans="1:21" s="147" customFormat="1" ht="46.8" x14ac:dyDescent="0.3">
      <c r="A297" s="60" t="s">
        <v>2835</v>
      </c>
      <c r="B297" s="87" t="s">
        <v>888</v>
      </c>
      <c r="C297" s="168" t="s">
        <v>880</v>
      </c>
      <c r="D297" s="62">
        <v>4</v>
      </c>
      <c r="E297" s="88">
        <v>3.84</v>
      </c>
      <c r="F297" s="62">
        <v>23</v>
      </c>
      <c r="G297" s="62">
        <v>18</v>
      </c>
      <c r="H297" s="62" t="s">
        <v>221</v>
      </c>
      <c r="I297" s="749">
        <f t="shared" si="71"/>
        <v>54.565279999999994</v>
      </c>
      <c r="J297" s="65">
        <v>0.05</v>
      </c>
      <c r="K297" s="65">
        <v>0.02</v>
      </c>
      <c r="L297" s="65">
        <v>0.03</v>
      </c>
      <c r="M297" s="65">
        <v>0.04</v>
      </c>
      <c r="N297" s="65">
        <v>0.01</v>
      </c>
      <c r="O297" s="65">
        <v>0.1</v>
      </c>
      <c r="P297" s="65">
        <v>0</v>
      </c>
      <c r="Q297" s="65">
        <f t="shared" si="72"/>
        <v>0.25</v>
      </c>
      <c r="R297" s="749">
        <f t="shared" si="73"/>
        <v>40.923959999999994</v>
      </c>
      <c r="S297" s="749">
        <v>34.103299999999997</v>
      </c>
      <c r="T297" s="88" t="s">
        <v>198</v>
      </c>
      <c r="U297" s="67" t="s">
        <v>1720</v>
      </c>
    </row>
    <row r="298" spans="1:21" s="147" customFormat="1" ht="46.8" x14ac:dyDescent="0.3">
      <c r="A298" s="60" t="s">
        <v>2836</v>
      </c>
      <c r="B298" s="87" t="s">
        <v>889</v>
      </c>
      <c r="C298" s="168" t="s">
        <v>880</v>
      </c>
      <c r="D298" s="62">
        <v>4</v>
      </c>
      <c r="E298" s="88">
        <v>3.84</v>
      </c>
      <c r="F298" s="62">
        <v>23</v>
      </c>
      <c r="G298" s="62">
        <v>18</v>
      </c>
      <c r="H298" s="62" t="s">
        <v>221</v>
      </c>
      <c r="I298" s="749">
        <f t="shared" si="71"/>
        <v>60.514559999999989</v>
      </c>
      <c r="J298" s="65">
        <v>0.05</v>
      </c>
      <c r="K298" s="65">
        <v>0.02</v>
      </c>
      <c r="L298" s="65">
        <v>0.03</v>
      </c>
      <c r="M298" s="65">
        <v>0.04</v>
      </c>
      <c r="N298" s="65">
        <v>0.01</v>
      </c>
      <c r="O298" s="65">
        <v>0.1</v>
      </c>
      <c r="P298" s="65">
        <v>0</v>
      </c>
      <c r="Q298" s="65">
        <f t="shared" si="72"/>
        <v>0.25</v>
      </c>
      <c r="R298" s="749">
        <f t="shared" si="73"/>
        <v>45.385919999999992</v>
      </c>
      <c r="S298" s="749">
        <v>37.821599999999997</v>
      </c>
      <c r="T298" s="88" t="s">
        <v>198</v>
      </c>
      <c r="U298" s="67" t="s">
        <v>1720</v>
      </c>
    </row>
    <row r="299" spans="1:21" s="147" customFormat="1" ht="46.8" x14ac:dyDescent="0.3">
      <c r="A299" s="60" t="s">
        <v>2837</v>
      </c>
      <c r="B299" s="87" t="s">
        <v>890</v>
      </c>
      <c r="C299" s="168" t="s">
        <v>882</v>
      </c>
      <c r="D299" s="62">
        <v>4</v>
      </c>
      <c r="E299" s="88">
        <v>4.32</v>
      </c>
      <c r="F299" s="62">
        <v>25</v>
      </c>
      <c r="G299" s="62">
        <v>18</v>
      </c>
      <c r="H299" s="62" t="s">
        <v>221</v>
      </c>
      <c r="I299" s="749">
        <f t="shared" si="71"/>
        <v>54.779519999999998</v>
      </c>
      <c r="J299" s="65">
        <v>0.05</v>
      </c>
      <c r="K299" s="65">
        <v>0.02</v>
      </c>
      <c r="L299" s="65">
        <v>0.03</v>
      </c>
      <c r="M299" s="65">
        <v>0.04</v>
      </c>
      <c r="N299" s="65">
        <v>0.01</v>
      </c>
      <c r="O299" s="65">
        <v>0.1</v>
      </c>
      <c r="P299" s="65">
        <v>0</v>
      </c>
      <c r="Q299" s="65">
        <f t="shared" si="72"/>
        <v>0.25</v>
      </c>
      <c r="R299" s="749">
        <f t="shared" si="73"/>
        <v>41.08464</v>
      </c>
      <c r="S299" s="749">
        <v>34.237200000000001</v>
      </c>
      <c r="T299" s="88" t="s">
        <v>198</v>
      </c>
      <c r="U299" s="67" t="s">
        <v>1720</v>
      </c>
    </row>
    <row r="300" spans="1:21" s="147" customFormat="1" ht="46.8" x14ac:dyDescent="0.3">
      <c r="A300" s="60" t="s">
        <v>2838</v>
      </c>
      <c r="B300" s="87" t="s">
        <v>891</v>
      </c>
      <c r="C300" s="168" t="s">
        <v>882</v>
      </c>
      <c r="D300" s="62">
        <v>4</v>
      </c>
      <c r="E300" s="88">
        <v>4.32</v>
      </c>
      <c r="F300" s="62">
        <v>25</v>
      </c>
      <c r="G300" s="62">
        <v>18</v>
      </c>
      <c r="H300" s="62" t="s">
        <v>221</v>
      </c>
      <c r="I300" s="749">
        <f t="shared" si="71"/>
        <v>60.629919999999998</v>
      </c>
      <c r="J300" s="65">
        <v>0.05</v>
      </c>
      <c r="K300" s="65">
        <v>0.02</v>
      </c>
      <c r="L300" s="65">
        <v>0.03</v>
      </c>
      <c r="M300" s="65">
        <v>0.04</v>
      </c>
      <c r="N300" s="65">
        <v>0.01</v>
      </c>
      <c r="O300" s="65">
        <v>0.1</v>
      </c>
      <c r="P300" s="65">
        <v>0</v>
      </c>
      <c r="Q300" s="65">
        <f t="shared" si="72"/>
        <v>0.25</v>
      </c>
      <c r="R300" s="749">
        <f t="shared" si="73"/>
        <v>45.472439999999999</v>
      </c>
      <c r="S300" s="749">
        <v>37.893700000000003</v>
      </c>
      <c r="T300" s="88" t="s">
        <v>198</v>
      </c>
      <c r="U300" s="67" t="s">
        <v>1720</v>
      </c>
    </row>
    <row r="301" spans="1:21" s="147" customFormat="1" ht="46.8" x14ac:dyDescent="0.3">
      <c r="A301" s="60" t="s">
        <v>2839</v>
      </c>
      <c r="B301" s="87" t="s">
        <v>892</v>
      </c>
      <c r="C301" s="168" t="s">
        <v>884</v>
      </c>
      <c r="D301" s="62">
        <v>4</v>
      </c>
      <c r="E301" s="88">
        <v>4.8</v>
      </c>
      <c r="F301" s="62">
        <v>28</v>
      </c>
      <c r="G301" s="62">
        <v>18</v>
      </c>
      <c r="H301" s="62" t="s">
        <v>221</v>
      </c>
      <c r="I301" s="749">
        <f t="shared" si="71"/>
        <v>53.939039999999999</v>
      </c>
      <c r="J301" s="65">
        <v>0.05</v>
      </c>
      <c r="K301" s="65">
        <v>0.02</v>
      </c>
      <c r="L301" s="65">
        <v>0.03</v>
      </c>
      <c r="M301" s="65">
        <v>0.04</v>
      </c>
      <c r="N301" s="65">
        <v>0.01</v>
      </c>
      <c r="O301" s="65">
        <v>0.1</v>
      </c>
      <c r="P301" s="65">
        <v>0</v>
      </c>
      <c r="Q301" s="65">
        <f t="shared" si="72"/>
        <v>0.25</v>
      </c>
      <c r="R301" s="749">
        <f t="shared" si="73"/>
        <v>40.454279999999997</v>
      </c>
      <c r="S301" s="749">
        <v>33.7119</v>
      </c>
      <c r="T301" s="88" t="s">
        <v>198</v>
      </c>
      <c r="U301" s="67" t="s">
        <v>1720</v>
      </c>
    </row>
    <row r="302" spans="1:21" s="147" customFormat="1" ht="46.8" x14ac:dyDescent="0.3">
      <c r="A302" s="60" t="s">
        <v>2840</v>
      </c>
      <c r="B302" s="87" t="s">
        <v>893</v>
      </c>
      <c r="C302" s="168" t="s">
        <v>884</v>
      </c>
      <c r="D302" s="62">
        <v>4</v>
      </c>
      <c r="E302" s="88">
        <v>4.8</v>
      </c>
      <c r="F302" s="62">
        <v>28</v>
      </c>
      <c r="G302" s="62">
        <v>18</v>
      </c>
      <c r="H302" s="62" t="s">
        <v>221</v>
      </c>
      <c r="I302" s="749">
        <f t="shared" si="71"/>
        <v>59.97072</v>
      </c>
      <c r="J302" s="65">
        <v>0.05</v>
      </c>
      <c r="K302" s="65">
        <v>0.02</v>
      </c>
      <c r="L302" s="65">
        <v>0.03</v>
      </c>
      <c r="M302" s="65">
        <v>0.04</v>
      </c>
      <c r="N302" s="65">
        <v>0.01</v>
      </c>
      <c r="O302" s="65">
        <v>0.1</v>
      </c>
      <c r="P302" s="65">
        <v>0</v>
      </c>
      <c r="Q302" s="65">
        <f t="shared" si="72"/>
        <v>0.25</v>
      </c>
      <c r="R302" s="749">
        <f t="shared" si="73"/>
        <v>44.97804</v>
      </c>
      <c r="S302" s="749">
        <v>37.481700000000004</v>
      </c>
      <c r="T302" s="88" t="s">
        <v>198</v>
      </c>
      <c r="U302" s="67" t="s">
        <v>1720</v>
      </c>
    </row>
    <row r="303" spans="1:21" s="147" customFormat="1" ht="18" x14ac:dyDescent="0.3">
      <c r="A303" s="60"/>
      <c r="B303" s="87"/>
      <c r="C303" s="168"/>
      <c r="D303" s="62"/>
      <c r="E303" s="88"/>
      <c r="F303" s="62"/>
      <c r="G303" s="62"/>
      <c r="H303" s="62"/>
      <c r="I303" s="749"/>
      <c r="J303" s="65"/>
      <c r="K303" s="65"/>
      <c r="L303" s="65"/>
      <c r="M303" s="65"/>
      <c r="N303" s="65"/>
      <c r="O303" s="65"/>
      <c r="P303" s="65"/>
      <c r="Q303" s="65"/>
      <c r="R303" s="754"/>
      <c r="S303" s="754"/>
      <c r="T303" s="364"/>
      <c r="U303" s="364"/>
    </row>
    <row r="304" spans="1:21" s="147" customFormat="1" ht="46.8" x14ac:dyDescent="0.3">
      <c r="A304" s="60" t="s">
        <v>2841</v>
      </c>
      <c r="B304" s="87" t="s">
        <v>894</v>
      </c>
      <c r="C304" s="168" t="s">
        <v>876</v>
      </c>
      <c r="D304" s="62">
        <v>4</v>
      </c>
      <c r="E304" s="88">
        <v>2.88</v>
      </c>
      <c r="F304" s="62">
        <v>16</v>
      </c>
      <c r="G304" s="62">
        <v>24</v>
      </c>
      <c r="H304" s="62" t="s">
        <v>221</v>
      </c>
      <c r="I304" s="749">
        <f t="shared" ref="I304:I313" si="74">R304/(1-Q304)</f>
        <v>56.674720000000001</v>
      </c>
      <c r="J304" s="65">
        <v>0.05</v>
      </c>
      <c r="K304" s="65">
        <v>0.02</v>
      </c>
      <c r="L304" s="65">
        <v>0.03</v>
      </c>
      <c r="M304" s="65">
        <v>0.04</v>
      </c>
      <c r="N304" s="65">
        <v>0.01</v>
      </c>
      <c r="O304" s="65">
        <v>0.1</v>
      </c>
      <c r="P304" s="65">
        <v>0</v>
      </c>
      <c r="Q304" s="65">
        <f t="shared" ref="Q304:Q313" si="75">SUM(J304:P304)</f>
        <v>0.25</v>
      </c>
      <c r="R304" s="749">
        <f t="shared" ref="R304:R313" si="76">S304*1.2</f>
        <v>42.506039999999999</v>
      </c>
      <c r="S304" s="749">
        <v>35.421700000000001</v>
      </c>
      <c r="T304" s="88" t="s">
        <v>198</v>
      </c>
      <c r="U304" s="67" t="s">
        <v>1720</v>
      </c>
    </row>
    <row r="305" spans="1:21" s="147" customFormat="1" ht="46.8" x14ac:dyDescent="0.3">
      <c r="A305" s="60" t="s">
        <v>2842</v>
      </c>
      <c r="B305" s="87" t="s">
        <v>895</v>
      </c>
      <c r="C305" s="168" t="s">
        <v>876</v>
      </c>
      <c r="D305" s="62">
        <v>4</v>
      </c>
      <c r="E305" s="88">
        <v>2.88</v>
      </c>
      <c r="F305" s="62">
        <v>16</v>
      </c>
      <c r="G305" s="62">
        <v>24</v>
      </c>
      <c r="H305" s="62" t="s">
        <v>221</v>
      </c>
      <c r="I305" s="749">
        <f t="shared" si="74"/>
        <v>62.426240000000007</v>
      </c>
      <c r="J305" s="65">
        <v>0.05</v>
      </c>
      <c r="K305" s="65">
        <v>0.02</v>
      </c>
      <c r="L305" s="65">
        <v>0.03</v>
      </c>
      <c r="M305" s="65">
        <v>0.04</v>
      </c>
      <c r="N305" s="65">
        <v>0.01</v>
      </c>
      <c r="O305" s="65">
        <v>0.1</v>
      </c>
      <c r="P305" s="65">
        <v>0</v>
      </c>
      <c r="Q305" s="65">
        <f t="shared" si="75"/>
        <v>0.25</v>
      </c>
      <c r="R305" s="749">
        <f t="shared" si="76"/>
        <v>46.819680000000005</v>
      </c>
      <c r="S305" s="749">
        <v>39.016400000000004</v>
      </c>
      <c r="T305" s="88" t="s">
        <v>198</v>
      </c>
      <c r="U305" s="67" t="s">
        <v>1720</v>
      </c>
    </row>
    <row r="306" spans="1:21" s="147" customFormat="1" ht="46.8" x14ac:dyDescent="0.3">
      <c r="A306" s="60" t="s">
        <v>2843</v>
      </c>
      <c r="B306" s="87" t="s">
        <v>896</v>
      </c>
      <c r="C306" s="168" t="s">
        <v>878</v>
      </c>
      <c r="D306" s="62">
        <v>4</v>
      </c>
      <c r="E306" s="88">
        <v>3.36</v>
      </c>
      <c r="F306" s="62">
        <v>19</v>
      </c>
      <c r="G306" s="62">
        <v>24</v>
      </c>
      <c r="H306" s="62" t="s">
        <v>221</v>
      </c>
      <c r="I306" s="749">
        <f t="shared" si="74"/>
        <v>54.993760000000002</v>
      </c>
      <c r="J306" s="65">
        <v>0.05</v>
      </c>
      <c r="K306" s="65">
        <v>0.02</v>
      </c>
      <c r="L306" s="65">
        <v>0.03</v>
      </c>
      <c r="M306" s="65">
        <v>0.04</v>
      </c>
      <c r="N306" s="65">
        <v>0.01</v>
      </c>
      <c r="O306" s="65">
        <v>0.1</v>
      </c>
      <c r="P306" s="65">
        <v>0</v>
      </c>
      <c r="Q306" s="65">
        <f t="shared" si="75"/>
        <v>0.25</v>
      </c>
      <c r="R306" s="749">
        <f t="shared" si="76"/>
        <v>41.24532</v>
      </c>
      <c r="S306" s="749">
        <v>34.371099999999998</v>
      </c>
      <c r="T306" s="88" t="s">
        <v>198</v>
      </c>
      <c r="U306" s="67" t="s">
        <v>1720</v>
      </c>
    </row>
    <row r="307" spans="1:21" s="147" customFormat="1" ht="46.8" x14ac:dyDescent="0.3">
      <c r="A307" s="60" t="s">
        <v>2844</v>
      </c>
      <c r="B307" s="87" t="s">
        <v>897</v>
      </c>
      <c r="C307" s="168" t="s">
        <v>878</v>
      </c>
      <c r="D307" s="62">
        <v>4</v>
      </c>
      <c r="E307" s="88">
        <v>3.36</v>
      </c>
      <c r="F307" s="62">
        <v>19</v>
      </c>
      <c r="G307" s="62">
        <v>24</v>
      </c>
      <c r="H307" s="62" t="s">
        <v>221</v>
      </c>
      <c r="I307" s="749">
        <f t="shared" si="74"/>
        <v>60.959520000000005</v>
      </c>
      <c r="J307" s="65">
        <v>0.05</v>
      </c>
      <c r="K307" s="65">
        <v>0.02</v>
      </c>
      <c r="L307" s="65">
        <v>0.03</v>
      </c>
      <c r="M307" s="65">
        <v>0.04</v>
      </c>
      <c r="N307" s="65">
        <v>0.01</v>
      </c>
      <c r="O307" s="65">
        <v>0.1</v>
      </c>
      <c r="P307" s="65">
        <v>0</v>
      </c>
      <c r="Q307" s="65">
        <f t="shared" si="75"/>
        <v>0.25</v>
      </c>
      <c r="R307" s="749">
        <f t="shared" si="76"/>
        <v>45.719640000000005</v>
      </c>
      <c r="S307" s="749">
        <v>38.099700000000006</v>
      </c>
      <c r="T307" s="88" t="s">
        <v>198</v>
      </c>
      <c r="U307" s="67" t="s">
        <v>1720</v>
      </c>
    </row>
    <row r="308" spans="1:21" s="147" customFormat="1" ht="46.8" x14ac:dyDescent="0.3">
      <c r="A308" s="60" t="s">
        <v>2845</v>
      </c>
      <c r="B308" s="87" t="s">
        <v>898</v>
      </c>
      <c r="C308" s="168" t="s">
        <v>880</v>
      </c>
      <c r="D308" s="62">
        <v>4</v>
      </c>
      <c r="E308" s="88">
        <v>3.84</v>
      </c>
      <c r="F308" s="62">
        <v>21</v>
      </c>
      <c r="G308" s="62">
        <v>18</v>
      </c>
      <c r="H308" s="62" t="s">
        <v>221</v>
      </c>
      <c r="I308" s="749">
        <f t="shared" si="74"/>
        <v>54.565279999999994</v>
      </c>
      <c r="J308" s="65">
        <v>0.05</v>
      </c>
      <c r="K308" s="65">
        <v>0.02</v>
      </c>
      <c r="L308" s="65">
        <v>0.03</v>
      </c>
      <c r="M308" s="65">
        <v>0.04</v>
      </c>
      <c r="N308" s="65">
        <v>0.01</v>
      </c>
      <c r="O308" s="65">
        <v>0.1</v>
      </c>
      <c r="P308" s="65">
        <v>0</v>
      </c>
      <c r="Q308" s="65">
        <f t="shared" si="75"/>
        <v>0.25</v>
      </c>
      <c r="R308" s="749">
        <f t="shared" si="76"/>
        <v>40.923959999999994</v>
      </c>
      <c r="S308" s="749">
        <v>34.103299999999997</v>
      </c>
      <c r="T308" s="88" t="s">
        <v>198</v>
      </c>
      <c r="U308" s="67" t="s">
        <v>1720</v>
      </c>
    </row>
    <row r="309" spans="1:21" s="147" customFormat="1" ht="46.8" x14ac:dyDescent="0.3">
      <c r="A309" s="60" t="s">
        <v>2846</v>
      </c>
      <c r="B309" s="87" t="s">
        <v>899</v>
      </c>
      <c r="C309" s="168" t="s">
        <v>880</v>
      </c>
      <c r="D309" s="62">
        <v>4</v>
      </c>
      <c r="E309" s="88">
        <v>3.84</v>
      </c>
      <c r="F309" s="62">
        <v>21</v>
      </c>
      <c r="G309" s="62">
        <v>18</v>
      </c>
      <c r="H309" s="62" t="s">
        <v>221</v>
      </c>
      <c r="I309" s="749">
        <f t="shared" si="74"/>
        <v>60.514559999999989</v>
      </c>
      <c r="J309" s="65">
        <v>0.05</v>
      </c>
      <c r="K309" s="65">
        <v>0.02</v>
      </c>
      <c r="L309" s="65">
        <v>0.03</v>
      </c>
      <c r="M309" s="65">
        <v>0.04</v>
      </c>
      <c r="N309" s="65">
        <v>0.01</v>
      </c>
      <c r="O309" s="65">
        <v>0.1</v>
      </c>
      <c r="P309" s="65">
        <v>0</v>
      </c>
      <c r="Q309" s="65">
        <f t="shared" si="75"/>
        <v>0.25</v>
      </c>
      <c r="R309" s="749">
        <f t="shared" si="76"/>
        <v>45.385919999999992</v>
      </c>
      <c r="S309" s="749">
        <v>37.821599999999997</v>
      </c>
      <c r="T309" s="88" t="s">
        <v>198</v>
      </c>
      <c r="U309" s="67" t="s">
        <v>1720</v>
      </c>
    </row>
    <row r="310" spans="1:21" s="147" customFormat="1" ht="46.8" x14ac:dyDescent="0.3">
      <c r="A310" s="60" t="s">
        <v>2847</v>
      </c>
      <c r="B310" s="87" t="s">
        <v>900</v>
      </c>
      <c r="C310" s="168" t="s">
        <v>882</v>
      </c>
      <c r="D310" s="62">
        <v>4</v>
      </c>
      <c r="E310" s="88">
        <v>4.32</v>
      </c>
      <c r="F310" s="62">
        <v>24</v>
      </c>
      <c r="G310" s="62">
        <v>18</v>
      </c>
      <c r="H310" s="62" t="s">
        <v>221</v>
      </c>
      <c r="I310" s="749">
        <f t="shared" si="74"/>
        <v>54.779519999999998</v>
      </c>
      <c r="J310" s="65">
        <v>0.05</v>
      </c>
      <c r="K310" s="65">
        <v>0.02</v>
      </c>
      <c r="L310" s="65">
        <v>0.03</v>
      </c>
      <c r="M310" s="65">
        <v>0.04</v>
      </c>
      <c r="N310" s="65">
        <v>0.01</v>
      </c>
      <c r="O310" s="65">
        <v>0.1</v>
      </c>
      <c r="P310" s="65">
        <v>0</v>
      </c>
      <c r="Q310" s="65">
        <f t="shared" si="75"/>
        <v>0.25</v>
      </c>
      <c r="R310" s="749">
        <f t="shared" si="76"/>
        <v>41.08464</v>
      </c>
      <c r="S310" s="749">
        <v>34.237200000000001</v>
      </c>
      <c r="T310" s="88" t="s">
        <v>198</v>
      </c>
      <c r="U310" s="67" t="s">
        <v>1720</v>
      </c>
    </row>
    <row r="311" spans="1:21" s="147" customFormat="1" ht="46.8" x14ac:dyDescent="0.3">
      <c r="A311" s="60" t="s">
        <v>2848</v>
      </c>
      <c r="B311" s="87" t="s">
        <v>901</v>
      </c>
      <c r="C311" s="168" t="s">
        <v>882</v>
      </c>
      <c r="D311" s="62">
        <v>4</v>
      </c>
      <c r="E311" s="88">
        <v>4.32</v>
      </c>
      <c r="F311" s="62">
        <v>24</v>
      </c>
      <c r="G311" s="62">
        <v>18</v>
      </c>
      <c r="H311" s="62" t="s">
        <v>221</v>
      </c>
      <c r="I311" s="749">
        <f t="shared" si="74"/>
        <v>60.629919999999998</v>
      </c>
      <c r="J311" s="65">
        <v>0.05</v>
      </c>
      <c r="K311" s="65">
        <v>0.02</v>
      </c>
      <c r="L311" s="65">
        <v>0.03</v>
      </c>
      <c r="M311" s="65">
        <v>0.04</v>
      </c>
      <c r="N311" s="65">
        <v>0.01</v>
      </c>
      <c r="O311" s="65">
        <v>0.1</v>
      </c>
      <c r="P311" s="65">
        <v>0</v>
      </c>
      <c r="Q311" s="65">
        <f t="shared" si="75"/>
        <v>0.25</v>
      </c>
      <c r="R311" s="749">
        <f t="shared" si="76"/>
        <v>45.472439999999999</v>
      </c>
      <c r="S311" s="749">
        <v>37.893700000000003</v>
      </c>
      <c r="T311" s="88" t="s">
        <v>198</v>
      </c>
      <c r="U311" s="67" t="s">
        <v>1720</v>
      </c>
    </row>
    <row r="312" spans="1:21" s="147" customFormat="1" ht="46.8" x14ac:dyDescent="0.3">
      <c r="A312" s="60" t="s">
        <v>2849</v>
      </c>
      <c r="B312" s="87" t="s">
        <v>902</v>
      </c>
      <c r="C312" s="168" t="s">
        <v>884</v>
      </c>
      <c r="D312" s="62">
        <v>4</v>
      </c>
      <c r="E312" s="88">
        <v>4.8</v>
      </c>
      <c r="F312" s="62">
        <v>26</v>
      </c>
      <c r="G312" s="62">
        <v>18</v>
      </c>
      <c r="H312" s="62" t="s">
        <v>221</v>
      </c>
      <c r="I312" s="749">
        <f t="shared" si="74"/>
        <v>53.939039999999999</v>
      </c>
      <c r="J312" s="65">
        <v>0.05</v>
      </c>
      <c r="K312" s="65">
        <v>0.02</v>
      </c>
      <c r="L312" s="65">
        <v>0.03</v>
      </c>
      <c r="M312" s="65">
        <v>0.04</v>
      </c>
      <c r="N312" s="65">
        <v>0.01</v>
      </c>
      <c r="O312" s="65">
        <v>0.1</v>
      </c>
      <c r="P312" s="65">
        <v>0</v>
      </c>
      <c r="Q312" s="65">
        <f t="shared" si="75"/>
        <v>0.25</v>
      </c>
      <c r="R312" s="749">
        <f t="shared" si="76"/>
        <v>40.454279999999997</v>
      </c>
      <c r="S312" s="749">
        <v>33.7119</v>
      </c>
      <c r="T312" s="88" t="s">
        <v>198</v>
      </c>
      <c r="U312" s="67" t="s">
        <v>1720</v>
      </c>
    </row>
    <row r="313" spans="1:21" s="147" customFormat="1" ht="46.8" x14ac:dyDescent="0.3">
      <c r="A313" s="60" t="s">
        <v>2850</v>
      </c>
      <c r="B313" s="87" t="s">
        <v>903</v>
      </c>
      <c r="C313" s="168" t="s">
        <v>884</v>
      </c>
      <c r="D313" s="62">
        <v>4</v>
      </c>
      <c r="E313" s="88">
        <v>4.8</v>
      </c>
      <c r="F313" s="62">
        <v>26</v>
      </c>
      <c r="G313" s="62">
        <v>18</v>
      </c>
      <c r="H313" s="62" t="s">
        <v>221</v>
      </c>
      <c r="I313" s="749">
        <f t="shared" si="74"/>
        <v>59.97072</v>
      </c>
      <c r="J313" s="65">
        <v>0.05</v>
      </c>
      <c r="K313" s="65">
        <v>0.02</v>
      </c>
      <c r="L313" s="65">
        <v>0.03</v>
      </c>
      <c r="M313" s="65">
        <v>0.04</v>
      </c>
      <c r="N313" s="65">
        <v>0.01</v>
      </c>
      <c r="O313" s="65">
        <v>0.1</v>
      </c>
      <c r="P313" s="65">
        <v>0</v>
      </c>
      <c r="Q313" s="65">
        <f t="shared" si="75"/>
        <v>0.25</v>
      </c>
      <c r="R313" s="749">
        <f t="shared" si="76"/>
        <v>44.97804</v>
      </c>
      <c r="S313" s="749">
        <v>37.481700000000004</v>
      </c>
      <c r="T313" s="88" t="s">
        <v>198</v>
      </c>
      <c r="U313" s="67" t="s">
        <v>1720</v>
      </c>
    </row>
    <row r="314" spans="1:21" s="147" customFormat="1" ht="18" x14ac:dyDescent="0.3">
      <c r="A314" s="60"/>
      <c r="B314" s="87"/>
      <c r="C314" s="168"/>
      <c r="D314" s="62"/>
      <c r="E314" s="88"/>
      <c r="F314" s="62"/>
      <c r="G314" s="62"/>
      <c r="H314" s="62"/>
      <c r="I314" s="749"/>
      <c r="J314" s="65"/>
      <c r="K314" s="65"/>
      <c r="L314" s="65"/>
      <c r="M314" s="65"/>
      <c r="N314" s="65"/>
      <c r="O314" s="65"/>
      <c r="P314" s="65"/>
      <c r="Q314" s="65"/>
      <c r="R314" s="754"/>
      <c r="S314" s="754"/>
      <c r="T314" s="364"/>
      <c r="U314" s="364"/>
    </row>
    <row r="315" spans="1:21" s="147" customFormat="1" ht="46.8" x14ac:dyDescent="0.3">
      <c r="A315" s="60" t="s">
        <v>2851</v>
      </c>
      <c r="B315" s="87" t="s">
        <v>904</v>
      </c>
      <c r="C315" s="168" t="s">
        <v>876</v>
      </c>
      <c r="D315" s="62">
        <v>4</v>
      </c>
      <c r="E315" s="88">
        <v>2.88</v>
      </c>
      <c r="F315" s="62">
        <v>19</v>
      </c>
      <c r="G315" s="62">
        <v>24</v>
      </c>
      <c r="H315" s="62" t="s">
        <v>221</v>
      </c>
      <c r="I315" s="749">
        <f>R315/(1-Q315)</f>
        <v>67.337279999999993</v>
      </c>
      <c r="J315" s="65">
        <v>0.05</v>
      </c>
      <c r="K315" s="65">
        <v>0.02</v>
      </c>
      <c r="L315" s="65">
        <v>0.03</v>
      </c>
      <c r="M315" s="65">
        <v>0.04</v>
      </c>
      <c r="N315" s="65">
        <v>0.01</v>
      </c>
      <c r="O315" s="65">
        <v>0.1</v>
      </c>
      <c r="P315" s="65">
        <v>0</v>
      </c>
      <c r="Q315" s="65">
        <f>SUM(J315:P315)</f>
        <v>0.25</v>
      </c>
      <c r="R315" s="749">
        <f t="shared" ref="R315:R319" si="77">S315*1.2</f>
        <v>50.502959999999995</v>
      </c>
      <c r="S315" s="749">
        <v>42.085799999999999</v>
      </c>
      <c r="T315" s="88" t="s">
        <v>198</v>
      </c>
      <c r="U315" s="67" t="s">
        <v>1720</v>
      </c>
    </row>
    <row r="316" spans="1:21" s="147" customFormat="1" ht="46.8" x14ac:dyDescent="0.3">
      <c r="A316" s="60" t="s">
        <v>2852</v>
      </c>
      <c r="B316" s="87" t="s">
        <v>905</v>
      </c>
      <c r="C316" s="168" t="s">
        <v>878</v>
      </c>
      <c r="D316" s="62">
        <v>4</v>
      </c>
      <c r="E316" s="88">
        <v>3.36</v>
      </c>
      <c r="F316" s="62">
        <v>22</v>
      </c>
      <c r="G316" s="62">
        <v>24</v>
      </c>
      <c r="H316" s="62" t="s">
        <v>221</v>
      </c>
      <c r="I316" s="749">
        <f>R316/(1-Q316)</f>
        <v>65.887039999999999</v>
      </c>
      <c r="J316" s="65">
        <v>0.05</v>
      </c>
      <c r="K316" s="65">
        <v>0.02</v>
      </c>
      <c r="L316" s="65">
        <v>0.03</v>
      </c>
      <c r="M316" s="65">
        <v>0.04</v>
      </c>
      <c r="N316" s="65">
        <v>0.01</v>
      </c>
      <c r="O316" s="65">
        <v>0.1</v>
      </c>
      <c r="P316" s="65">
        <v>0</v>
      </c>
      <c r="Q316" s="65">
        <f>SUM(J316:P316)</f>
        <v>0.25</v>
      </c>
      <c r="R316" s="749">
        <f t="shared" si="77"/>
        <v>49.415280000000003</v>
      </c>
      <c r="S316" s="749">
        <v>41.179400000000001</v>
      </c>
      <c r="T316" s="88" t="s">
        <v>198</v>
      </c>
      <c r="U316" s="67" t="s">
        <v>1720</v>
      </c>
    </row>
    <row r="317" spans="1:21" s="147" customFormat="1" ht="46.8" x14ac:dyDescent="0.3">
      <c r="A317" s="60" t="s">
        <v>2853</v>
      </c>
      <c r="B317" s="87" t="s">
        <v>906</v>
      </c>
      <c r="C317" s="168" t="s">
        <v>880</v>
      </c>
      <c r="D317" s="62">
        <v>4</v>
      </c>
      <c r="E317" s="88">
        <v>3.84</v>
      </c>
      <c r="F317" s="62">
        <v>25</v>
      </c>
      <c r="G317" s="62">
        <v>18</v>
      </c>
      <c r="H317" s="62" t="s">
        <v>221</v>
      </c>
      <c r="I317" s="749">
        <f>R317/(1-Q317)</f>
        <v>65.44207999999999</v>
      </c>
      <c r="J317" s="65">
        <v>0.05</v>
      </c>
      <c r="K317" s="65">
        <v>0.02</v>
      </c>
      <c r="L317" s="65">
        <v>0.03</v>
      </c>
      <c r="M317" s="65">
        <v>0.04</v>
      </c>
      <c r="N317" s="65">
        <v>0.01</v>
      </c>
      <c r="O317" s="65">
        <v>0.1</v>
      </c>
      <c r="P317" s="65">
        <v>0</v>
      </c>
      <c r="Q317" s="65">
        <f>SUM(J317:P317)</f>
        <v>0.25</v>
      </c>
      <c r="R317" s="749">
        <f t="shared" si="77"/>
        <v>49.081559999999996</v>
      </c>
      <c r="S317" s="749">
        <v>40.901299999999999</v>
      </c>
      <c r="T317" s="88" t="s">
        <v>198</v>
      </c>
      <c r="U317" s="67" t="s">
        <v>1720</v>
      </c>
    </row>
    <row r="318" spans="1:21" s="147" customFormat="1" ht="46.8" x14ac:dyDescent="0.3">
      <c r="A318" s="60" t="s">
        <v>2854</v>
      </c>
      <c r="B318" s="87" t="s">
        <v>907</v>
      </c>
      <c r="C318" s="168" t="s">
        <v>882</v>
      </c>
      <c r="D318" s="62">
        <v>4</v>
      </c>
      <c r="E318" s="88">
        <v>4.32</v>
      </c>
      <c r="F318" s="62">
        <v>28</v>
      </c>
      <c r="G318" s="62">
        <v>18</v>
      </c>
      <c r="H318" s="62" t="s">
        <v>221</v>
      </c>
      <c r="I318" s="749">
        <f>R318/(1-Q318)</f>
        <v>65.573920000000001</v>
      </c>
      <c r="J318" s="65">
        <v>0.05</v>
      </c>
      <c r="K318" s="65">
        <v>0.02</v>
      </c>
      <c r="L318" s="65">
        <v>0.03</v>
      </c>
      <c r="M318" s="65">
        <v>0.04</v>
      </c>
      <c r="N318" s="65">
        <v>0.01</v>
      </c>
      <c r="O318" s="65">
        <v>0.1</v>
      </c>
      <c r="P318" s="65">
        <v>0</v>
      </c>
      <c r="Q318" s="65">
        <f>SUM(J318:P318)</f>
        <v>0.25</v>
      </c>
      <c r="R318" s="749">
        <f t="shared" si="77"/>
        <v>49.180439999999997</v>
      </c>
      <c r="S318" s="749">
        <v>40.983699999999999</v>
      </c>
      <c r="T318" s="88" t="s">
        <v>198</v>
      </c>
      <c r="U318" s="67" t="s">
        <v>1720</v>
      </c>
    </row>
    <row r="319" spans="1:21" s="147" customFormat="1" ht="46.8" x14ac:dyDescent="0.3">
      <c r="A319" s="60" t="s">
        <v>2855</v>
      </c>
      <c r="B319" s="87" t="s">
        <v>908</v>
      </c>
      <c r="C319" s="168" t="s">
        <v>884</v>
      </c>
      <c r="D319" s="62">
        <v>4</v>
      </c>
      <c r="E319" s="88">
        <v>4.8</v>
      </c>
      <c r="F319" s="62">
        <v>31</v>
      </c>
      <c r="G319" s="62">
        <v>18</v>
      </c>
      <c r="H319" s="62" t="s">
        <v>221</v>
      </c>
      <c r="I319" s="749">
        <f>R319/(1-Q319)</f>
        <v>64.898240000000001</v>
      </c>
      <c r="J319" s="65">
        <v>0.05</v>
      </c>
      <c r="K319" s="65">
        <v>0.02</v>
      </c>
      <c r="L319" s="65">
        <v>0.03</v>
      </c>
      <c r="M319" s="65">
        <v>0.04</v>
      </c>
      <c r="N319" s="65">
        <v>0.01</v>
      </c>
      <c r="O319" s="65">
        <v>0.1</v>
      </c>
      <c r="P319" s="65">
        <v>0</v>
      </c>
      <c r="Q319" s="65">
        <f>SUM(J319:P319)</f>
        <v>0.25</v>
      </c>
      <c r="R319" s="749">
        <f t="shared" si="77"/>
        <v>48.673680000000004</v>
      </c>
      <c r="S319" s="749">
        <v>40.561400000000006</v>
      </c>
      <c r="T319" s="88" t="s">
        <v>198</v>
      </c>
      <c r="U319" s="67" t="s">
        <v>1720</v>
      </c>
    </row>
    <row r="320" spans="1:21" s="147" customFormat="1" ht="15.6" x14ac:dyDescent="0.3">
      <c r="A320" s="391"/>
      <c r="B320" s="246"/>
      <c r="C320" s="246"/>
      <c r="I320" s="758"/>
      <c r="R320" s="758"/>
      <c r="S320" s="758"/>
    </row>
    <row r="321" spans="1:21" ht="15.6" x14ac:dyDescent="0.3">
      <c r="A321" s="222" t="s">
        <v>2203</v>
      </c>
    </row>
    <row r="322" spans="1:21" ht="15.6" x14ac:dyDescent="0.3">
      <c r="A322" s="222"/>
    </row>
    <row r="323" spans="1:21" ht="15.6" x14ac:dyDescent="0.3">
      <c r="A323" s="205"/>
      <c r="C323" s="392"/>
      <c r="D323" s="393"/>
      <c r="E323" s="393"/>
      <c r="F323" s="393"/>
      <c r="G323" s="393"/>
      <c r="H323" s="241"/>
      <c r="I323" s="882"/>
      <c r="J323" s="301"/>
      <c r="K323" s="301"/>
      <c r="L323" s="301"/>
      <c r="M323" s="301"/>
      <c r="N323" s="301"/>
      <c r="O323" s="301"/>
      <c r="P323" s="301"/>
      <c r="Q323" s="301"/>
      <c r="R323" s="882"/>
      <c r="S323" s="882"/>
      <c r="T323" s="301"/>
      <c r="U323" s="301"/>
    </row>
    <row r="324" spans="1:21" ht="15.6" x14ac:dyDescent="0.3">
      <c r="A324" s="222"/>
      <c r="C324" s="253"/>
      <c r="D324" s="91"/>
    </row>
    <row r="325" spans="1:21" ht="15.6" x14ac:dyDescent="0.3">
      <c r="A325" s="222"/>
    </row>
    <row r="326" spans="1:21" ht="15.6" x14ac:dyDescent="0.3">
      <c r="A326" s="222"/>
    </row>
    <row r="327" spans="1:21" ht="15.6" x14ac:dyDescent="0.3">
      <c r="A327" s="222"/>
    </row>
    <row r="328" spans="1:21" ht="15.6" x14ac:dyDescent="0.3">
      <c r="A328" s="222"/>
    </row>
    <row r="329" spans="1:21" ht="15.6" x14ac:dyDescent="0.3">
      <c r="A329" s="222"/>
    </row>
    <row r="330" spans="1:21" ht="15.6" x14ac:dyDescent="0.3">
      <c r="A330" s="222"/>
      <c r="T330" s="296"/>
    </row>
    <row r="331" spans="1:21" ht="15.6" x14ac:dyDescent="0.3">
      <c r="A331" s="222"/>
      <c r="T331" s="296"/>
    </row>
    <row r="332" spans="1:21" ht="15.6" x14ac:dyDescent="0.3">
      <c r="A332" s="222"/>
      <c r="T332" s="296"/>
    </row>
    <row r="333" spans="1:21" ht="15.6" x14ac:dyDescent="0.3">
      <c r="A333" s="222"/>
      <c r="T333" s="296"/>
    </row>
    <row r="334" spans="1:21" ht="15.6" x14ac:dyDescent="0.3">
      <c r="A334" s="394"/>
      <c r="C334" s="298"/>
      <c r="D334" s="299"/>
      <c r="E334" s="299"/>
      <c r="F334" s="299"/>
      <c r="G334" s="299"/>
      <c r="H334" s="296"/>
      <c r="I334" s="883"/>
      <c r="J334" s="296"/>
      <c r="K334" s="296"/>
      <c r="L334" s="296"/>
      <c r="M334" s="296"/>
      <c r="N334" s="296"/>
      <c r="O334" s="296"/>
      <c r="P334" s="296"/>
      <c r="Q334" s="296"/>
      <c r="R334" s="883"/>
      <c r="S334" s="883"/>
      <c r="T334" s="296"/>
    </row>
    <row r="335" spans="1:21" ht="15.6" x14ac:dyDescent="0.3">
      <c r="A335" s="394"/>
      <c r="C335" s="298"/>
      <c r="D335" s="299"/>
      <c r="E335" s="299"/>
      <c r="F335" s="299"/>
      <c r="G335" s="299"/>
      <c r="H335" s="296"/>
      <c r="I335" s="883"/>
      <c r="J335" s="296"/>
      <c r="K335" s="296"/>
      <c r="L335" s="296"/>
      <c r="M335" s="296"/>
      <c r="N335" s="296"/>
      <c r="O335" s="296"/>
      <c r="P335" s="296"/>
      <c r="Q335" s="296"/>
      <c r="R335" s="883"/>
      <c r="S335" s="883"/>
      <c r="T335" s="296"/>
    </row>
    <row r="336" spans="1:21" ht="15.6" x14ac:dyDescent="0.3">
      <c r="A336" s="394"/>
      <c r="C336" s="298"/>
      <c r="D336" s="299"/>
      <c r="E336" s="299"/>
      <c r="F336" s="299"/>
      <c r="G336" s="299"/>
      <c r="H336" s="296"/>
      <c r="I336" s="883"/>
      <c r="J336" s="296"/>
      <c r="K336" s="296"/>
      <c r="L336" s="296"/>
      <c r="M336" s="296"/>
      <c r="N336" s="296"/>
      <c r="O336" s="296"/>
      <c r="P336" s="296"/>
      <c r="Q336" s="296"/>
      <c r="R336" s="883"/>
      <c r="S336" s="883"/>
      <c r="T336" s="296"/>
    </row>
    <row r="337" spans="1:20" ht="15.6" x14ac:dyDescent="0.3">
      <c r="A337" s="394"/>
      <c r="C337" s="298"/>
      <c r="D337" s="299"/>
      <c r="E337" s="299"/>
      <c r="F337" s="299"/>
      <c r="G337" s="299"/>
      <c r="H337" s="296"/>
      <c r="I337" s="883"/>
      <c r="J337" s="296"/>
      <c r="K337" s="296"/>
      <c r="L337" s="296"/>
      <c r="M337" s="296"/>
      <c r="N337" s="296"/>
      <c r="O337" s="296"/>
      <c r="P337" s="296"/>
      <c r="Q337" s="296"/>
      <c r="R337" s="883"/>
      <c r="S337" s="883"/>
    </row>
    <row r="338" spans="1:20" ht="15.6" x14ac:dyDescent="0.3">
      <c r="A338" s="394"/>
      <c r="C338" s="298"/>
      <c r="D338" s="299"/>
      <c r="E338" s="299"/>
      <c r="F338" s="299"/>
      <c r="G338" s="299"/>
      <c r="H338" s="296"/>
      <c r="I338" s="883"/>
      <c r="J338" s="296"/>
      <c r="K338" s="296"/>
      <c r="L338" s="296"/>
      <c r="M338" s="296"/>
      <c r="N338" s="296"/>
      <c r="O338" s="296"/>
      <c r="P338" s="296"/>
      <c r="Q338" s="296"/>
      <c r="R338" s="883"/>
      <c r="S338" s="883"/>
      <c r="T338" s="254"/>
    </row>
    <row r="339" spans="1:20" ht="15.6" x14ac:dyDescent="0.3">
      <c r="A339" s="394"/>
      <c r="C339" s="298"/>
      <c r="D339" s="299"/>
      <c r="E339" s="299"/>
      <c r="F339" s="299"/>
      <c r="G339" s="299"/>
      <c r="H339" s="296"/>
      <c r="I339" s="883"/>
      <c r="J339" s="296"/>
      <c r="K339" s="296"/>
      <c r="L339" s="296"/>
      <c r="M339" s="296"/>
      <c r="N339" s="296"/>
      <c r="O339" s="296"/>
      <c r="P339" s="296"/>
      <c r="Q339" s="296"/>
      <c r="R339" s="883"/>
      <c r="S339" s="883"/>
    </row>
    <row r="340" spans="1:20" ht="15.6" x14ac:dyDescent="0.3">
      <c r="A340" s="394"/>
      <c r="C340" s="298"/>
      <c r="D340" s="299"/>
      <c r="E340" s="299"/>
      <c r="F340" s="299"/>
      <c r="G340" s="299"/>
      <c r="H340" s="296"/>
      <c r="I340" s="883"/>
      <c r="J340" s="296"/>
      <c r="K340" s="296"/>
      <c r="L340" s="296"/>
      <c r="M340" s="296"/>
      <c r="N340" s="296"/>
      <c r="O340" s="296"/>
      <c r="P340" s="296"/>
      <c r="Q340" s="296"/>
      <c r="R340" s="883"/>
      <c r="S340" s="883"/>
    </row>
    <row r="341" spans="1:20" ht="15.6" x14ac:dyDescent="0.3">
      <c r="A341" s="222"/>
      <c r="T341" s="254"/>
    </row>
    <row r="342" spans="1:20" s="254" customFormat="1" ht="15.6" x14ac:dyDescent="0.3">
      <c r="A342" s="251"/>
      <c r="B342" s="90"/>
      <c r="C342" s="300"/>
      <c r="I342" s="884"/>
      <c r="R342" s="884"/>
      <c r="S342" s="884"/>
    </row>
    <row r="343" spans="1:20" ht="15" customHeight="1" x14ac:dyDescent="0.3">
      <c r="A343" s="222"/>
      <c r="T343" s="254"/>
    </row>
    <row r="344" spans="1:20" ht="15" customHeight="1" x14ac:dyDescent="0.3">
      <c r="A344" s="222"/>
      <c r="T344" s="254"/>
    </row>
    <row r="345" spans="1:20" s="254" customFormat="1" ht="15.6" x14ac:dyDescent="0.3">
      <c r="A345" s="251"/>
      <c r="B345" s="90"/>
      <c r="C345" s="300"/>
      <c r="I345" s="884"/>
      <c r="R345" s="884"/>
      <c r="S345" s="884"/>
    </row>
    <row r="346" spans="1:20" s="254" customFormat="1" ht="15.6" x14ac:dyDescent="0.3">
      <c r="A346" s="251"/>
      <c r="B346" s="90"/>
      <c r="C346" s="300"/>
      <c r="I346" s="884"/>
      <c r="R346" s="884"/>
      <c r="S346" s="884"/>
    </row>
    <row r="347" spans="1:20" s="254" customFormat="1" ht="15.6" x14ac:dyDescent="0.3">
      <c r="A347" s="251"/>
      <c r="B347" s="90"/>
      <c r="C347" s="300"/>
      <c r="I347" s="884"/>
      <c r="R347" s="884"/>
      <c r="S347" s="884"/>
    </row>
    <row r="348" spans="1:20" s="254" customFormat="1" ht="15.6" x14ac:dyDescent="0.3">
      <c r="A348" s="251"/>
      <c r="B348" s="90"/>
      <c r="C348" s="300"/>
      <c r="I348" s="884"/>
      <c r="R348" s="884"/>
      <c r="S348" s="884"/>
    </row>
    <row r="349" spans="1:20" s="254" customFormat="1" ht="15.6" x14ac:dyDescent="0.3">
      <c r="A349" s="251"/>
      <c r="B349" s="90"/>
      <c r="C349" s="300"/>
      <c r="I349" s="884"/>
      <c r="R349" s="884"/>
      <c r="S349" s="884"/>
    </row>
    <row r="350" spans="1:20" s="254" customFormat="1" ht="15.6" x14ac:dyDescent="0.3">
      <c r="A350" s="251"/>
      <c r="B350" s="90"/>
      <c r="C350" s="300"/>
      <c r="I350" s="884"/>
      <c r="R350" s="884"/>
      <c r="S350" s="884"/>
      <c r="T350" s="301"/>
    </row>
    <row r="351" spans="1:20" s="254" customFormat="1" ht="15.6" x14ac:dyDescent="0.3">
      <c r="A351" s="251"/>
      <c r="B351" s="90"/>
      <c r="C351" s="300"/>
      <c r="I351" s="884"/>
      <c r="R351" s="884"/>
      <c r="S351" s="884"/>
      <c r="T351" s="301"/>
    </row>
    <row r="352" spans="1:20" s="254" customFormat="1" x14ac:dyDescent="0.3">
      <c r="B352" s="90"/>
      <c r="C352" s="300"/>
      <c r="I352" s="884"/>
      <c r="R352" s="884"/>
      <c r="S352" s="884"/>
      <c r="T352" s="52"/>
    </row>
    <row r="353" spans="1:20" s="254" customFormat="1" x14ac:dyDescent="0.3">
      <c r="B353" s="90"/>
      <c r="C353" s="300"/>
      <c r="I353" s="884"/>
      <c r="R353" s="884"/>
      <c r="S353" s="884"/>
      <c r="T353" s="52"/>
    </row>
    <row r="354" spans="1:20" x14ac:dyDescent="0.3">
      <c r="A354" s="171"/>
      <c r="C354" s="300"/>
      <c r="D354" s="301"/>
      <c r="E354" s="301"/>
      <c r="F354" s="301"/>
      <c r="G354" s="301"/>
      <c r="H354" s="301"/>
      <c r="I354" s="882"/>
      <c r="J354" s="301"/>
      <c r="K354" s="301"/>
      <c r="L354" s="301"/>
      <c r="M354" s="301"/>
      <c r="N354" s="301"/>
      <c r="O354" s="301"/>
      <c r="P354" s="301"/>
      <c r="Q354" s="301"/>
      <c r="R354" s="882"/>
      <c r="S354" s="882"/>
    </row>
    <row r="355" spans="1:20" x14ac:dyDescent="0.3">
      <c r="A355" s="171"/>
      <c r="C355" s="300"/>
      <c r="D355" s="301"/>
      <c r="E355" s="301"/>
      <c r="F355" s="301"/>
      <c r="G355" s="301"/>
      <c r="H355" s="301"/>
      <c r="I355" s="882"/>
      <c r="J355" s="301"/>
      <c r="K355" s="301"/>
      <c r="L355" s="301"/>
      <c r="M355" s="301"/>
      <c r="N355" s="301"/>
      <c r="O355" s="301"/>
      <c r="P355" s="301"/>
      <c r="Q355" s="301"/>
      <c r="R355" s="882"/>
      <c r="S355" s="882"/>
    </row>
  </sheetData>
  <sheetProtection algorithmName="SHA-512" hashValue="0to2SUDrey6VxYCSCbsubDgJhasgIogN9M5BpmvCBvHCHpgBLgUJ/XMBlcajQNkhRuib+mxAFNcWJzyL/6KltQ==" saltValue="VOmo8d9k88bA5ADdaa6+qA==" spinCount="100000" sheet="1" objects="1" scenarios="1"/>
  <autoFilter ref="A3:U319"/>
  <mergeCells count="20">
    <mergeCell ref="F21:H21"/>
    <mergeCell ref="F19:H19"/>
    <mergeCell ref="G7:H7"/>
    <mergeCell ref="G8:H8"/>
    <mergeCell ref="G9:H9"/>
    <mergeCell ref="G10:H10"/>
    <mergeCell ref="I1:I2"/>
    <mergeCell ref="O1:O2"/>
    <mergeCell ref="P1:P2"/>
    <mergeCell ref="F20:H20"/>
    <mergeCell ref="U1:U2"/>
    <mergeCell ref="T1:T2"/>
    <mergeCell ref="S1:S2"/>
    <mergeCell ref="R1:R2"/>
    <mergeCell ref="J1:J2"/>
    <mergeCell ref="K1:K2"/>
    <mergeCell ref="L1:L2"/>
    <mergeCell ref="M1:M2"/>
    <mergeCell ref="Q1:Q2"/>
    <mergeCell ref="N1:N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4" firstPageNumber="33" fitToHeight="8" orientation="landscape" useFirstPageNumber="1" r:id="rId1"/>
  <headerFooter scaleWithDoc="0" alignWithMargins="0"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0"/>
  <sheetViews>
    <sheetView view="pageBreakPreview" zoomScale="75" zoomScaleSheetLayoutView="75" workbookViewId="0">
      <selection activeCell="H1" sqref="H1:AB1048576"/>
    </sheetView>
  </sheetViews>
  <sheetFormatPr defaultColWidth="9.109375" defaultRowHeight="13.8" x14ac:dyDescent="0.3"/>
  <cols>
    <col min="1" max="1" width="21.109375" style="52" customWidth="1"/>
    <col min="2" max="2" width="33" style="90" customWidth="1"/>
    <col min="3" max="3" width="18.5546875" style="90" customWidth="1"/>
    <col min="4" max="4" width="15.44140625" style="52" customWidth="1"/>
    <col min="5" max="5" width="10" style="52" customWidth="1"/>
    <col min="6" max="7" width="11.88671875" style="52" customWidth="1"/>
    <col min="8" max="8" width="15.5546875" style="52" customWidth="1"/>
    <col min="9" max="9" width="12" style="840" customWidth="1"/>
    <col min="10" max="10" width="15.5546875" style="52" hidden="1" customWidth="1"/>
    <col min="11" max="11" width="17.5546875" style="52" hidden="1" customWidth="1"/>
    <col min="12" max="12" width="15.44140625" style="52" hidden="1" customWidth="1"/>
    <col min="13" max="17" width="15.5546875" style="52" hidden="1" customWidth="1"/>
    <col min="18" max="19" width="15.5546875" style="840" hidden="1" customWidth="1"/>
    <col min="20" max="20" width="12.88671875" style="52" customWidth="1"/>
    <col min="21" max="16384" width="9.109375" style="52"/>
  </cols>
  <sheetData>
    <row r="1" spans="1:21" s="249" customFormat="1" ht="27.75" customHeight="1" x14ac:dyDescent="0.25">
      <c r="A1" s="276" t="s">
        <v>0</v>
      </c>
      <c r="B1" s="277" t="s">
        <v>1</v>
      </c>
      <c r="C1" s="276" t="s">
        <v>2</v>
      </c>
      <c r="D1" s="276" t="s">
        <v>3</v>
      </c>
      <c r="E1" s="276" t="s">
        <v>3</v>
      </c>
      <c r="F1" s="276" t="s">
        <v>4</v>
      </c>
      <c r="G1" s="276" t="s">
        <v>5</v>
      </c>
      <c r="H1" s="276" t="s">
        <v>6</v>
      </c>
      <c r="I1" s="974" t="s">
        <v>1721</v>
      </c>
      <c r="J1" s="974" t="s">
        <v>78</v>
      </c>
      <c r="K1" s="974" t="s">
        <v>74</v>
      </c>
      <c r="L1" s="974" t="s">
        <v>76</v>
      </c>
      <c r="M1" s="974" t="s">
        <v>73</v>
      </c>
      <c r="N1" s="974" t="s">
        <v>72</v>
      </c>
      <c r="O1" s="974" t="s">
        <v>75</v>
      </c>
      <c r="P1" s="974" t="s">
        <v>77</v>
      </c>
      <c r="Q1" s="974" t="s">
        <v>86</v>
      </c>
      <c r="R1" s="974" t="s">
        <v>2784</v>
      </c>
      <c r="S1" s="974" t="s">
        <v>2789</v>
      </c>
      <c r="T1" s="974" t="s">
        <v>196</v>
      </c>
      <c r="U1" s="974" t="s">
        <v>1717</v>
      </c>
    </row>
    <row r="2" spans="1:21" s="249" customFormat="1" ht="102.75" customHeight="1" x14ac:dyDescent="0.25">
      <c r="A2" s="278"/>
      <c r="B2" s="279"/>
      <c r="C2" s="278" t="s">
        <v>7</v>
      </c>
      <c r="D2" s="278" t="s">
        <v>8</v>
      </c>
      <c r="E2" s="278" t="s">
        <v>9</v>
      </c>
      <c r="F2" s="278" t="s">
        <v>10</v>
      </c>
      <c r="G2" s="278"/>
      <c r="H2" s="278" t="s">
        <v>11</v>
      </c>
      <c r="I2" s="975"/>
      <c r="J2" s="975"/>
      <c r="K2" s="975"/>
      <c r="L2" s="975"/>
      <c r="M2" s="975"/>
      <c r="N2" s="975"/>
      <c r="O2" s="975"/>
      <c r="P2" s="975"/>
      <c r="Q2" s="977"/>
      <c r="R2" s="977"/>
      <c r="S2" s="977"/>
      <c r="T2" s="975"/>
      <c r="U2" s="975"/>
    </row>
    <row r="3" spans="1:21" s="249" customFormat="1" ht="194.25" customHeight="1" x14ac:dyDescent="0.25">
      <c r="A3" s="280" t="s">
        <v>39</v>
      </c>
      <c r="B3" s="740" t="s">
        <v>41</v>
      </c>
      <c r="C3" s="740" t="s">
        <v>42</v>
      </c>
      <c r="D3" s="740" t="s">
        <v>43</v>
      </c>
      <c r="E3" s="740" t="s">
        <v>44</v>
      </c>
      <c r="F3" s="740" t="s">
        <v>45</v>
      </c>
      <c r="G3" s="740" t="s">
        <v>191</v>
      </c>
      <c r="H3" s="745" t="s">
        <v>46</v>
      </c>
      <c r="I3" s="745" t="s">
        <v>1722</v>
      </c>
      <c r="J3" s="745" t="s">
        <v>79</v>
      </c>
      <c r="K3" s="745" t="s">
        <v>80</v>
      </c>
      <c r="L3" s="745" t="s">
        <v>81</v>
      </c>
      <c r="M3" s="745" t="s">
        <v>82</v>
      </c>
      <c r="N3" s="745" t="s">
        <v>83</v>
      </c>
      <c r="O3" s="745" t="s">
        <v>84</v>
      </c>
      <c r="P3" s="745" t="s">
        <v>85</v>
      </c>
      <c r="Q3" s="745" t="s">
        <v>87</v>
      </c>
      <c r="R3" s="745" t="s">
        <v>2783</v>
      </c>
      <c r="S3" s="745" t="s">
        <v>2790</v>
      </c>
      <c r="T3" s="745" t="s">
        <v>197</v>
      </c>
      <c r="U3" s="740" t="s">
        <v>1718</v>
      </c>
    </row>
    <row r="4" spans="1:21" ht="14.1" customHeight="1" x14ac:dyDescent="0.3"/>
    <row r="5" spans="1:21" s="284" customFormat="1" ht="20.399999999999999" customHeight="1" x14ac:dyDescent="0.35">
      <c r="A5" s="281" t="s">
        <v>1999</v>
      </c>
      <c r="B5" s="281"/>
      <c r="C5" s="282"/>
      <c r="D5" s="283"/>
      <c r="E5" s="283"/>
      <c r="F5" s="283"/>
      <c r="G5" s="283"/>
      <c r="H5" s="283"/>
      <c r="I5" s="909"/>
      <c r="J5" s="283"/>
      <c r="R5" s="904"/>
      <c r="S5" s="904"/>
    </row>
    <row r="6" spans="1:21" ht="18" x14ac:dyDescent="0.3">
      <c r="A6" s="47" t="s">
        <v>2000</v>
      </c>
      <c r="B6" s="48"/>
      <c r="C6" s="48"/>
      <c r="D6" s="49"/>
      <c r="E6" s="49"/>
      <c r="F6" s="49"/>
      <c r="G6" s="50"/>
      <c r="H6" s="51"/>
      <c r="I6" s="905"/>
      <c r="J6" s="271"/>
      <c r="K6" s="271"/>
      <c r="L6" s="271"/>
      <c r="M6" s="271"/>
      <c r="N6" s="271"/>
      <c r="O6" s="271"/>
      <c r="P6" s="271"/>
      <c r="Q6" s="271"/>
      <c r="R6" s="905"/>
      <c r="S6" s="905"/>
      <c r="T6" s="271"/>
      <c r="U6" s="271"/>
    </row>
    <row r="7" spans="1:21" s="147" customFormat="1" ht="46.8" x14ac:dyDescent="0.3">
      <c r="A7" s="60" t="s">
        <v>2489</v>
      </c>
      <c r="B7" s="87" t="s">
        <v>909</v>
      </c>
      <c r="C7" s="87"/>
      <c r="D7" s="168">
        <v>10</v>
      </c>
      <c r="E7" s="62" t="s">
        <v>417</v>
      </c>
      <c r="F7" s="88">
        <v>28.9</v>
      </c>
      <c r="G7" s="62">
        <v>30</v>
      </c>
      <c r="H7" s="88" t="s">
        <v>38</v>
      </c>
      <c r="I7" s="749">
        <f t="shared" ref="I7:I34" si="0">R7/(1-Q7)</f>
        <v>150.16576000000001</v>
      </c>
      <c r="J7" s="65">
        <v>0.05</v>
      </c>
      <c r="K7" s="65">
        <v>0.02</v>
      </c>
      <c r="L7" s="65">
        <v>0.03</v>
      </c>
      <c r="M7" s="65">
        <v>0.04</v>
      </c>
      <c r="N7" s="65">
        <v>0.01</v>
      </c>
      <c r="O7" s="65">
        <v>0.1</v>
      </c>
      <c r="P7" s="65">
        <v>0</v>
      </c>
      <c r="Q7" s="65">
        <f t="shared" ref="Q7:Q18" si="1">SUM(J7:P7)</f>
        <v>0.25</v>
      </c>
      <c r="R7" s="749">
        <f>S7*1.2</f>
        <v>112.62432</v>
      </c>
      <c r="S7" s="749">
        <v>93.8536</v>
      </c>
      <c r="T7" s="88" t="s">
        <v>443</v>
      </c>
      <c r="U7" s="67" t="s">
        <v>1720</v>
      </c>
    </row>
    <row r="8" spans="1:21" s="148" customFormat="1" ht="62.4" x14ac:dyDescent="0.3">
      <c r="A8" s="60" t="s">
        <v>910</v>
      </c>
      <c r="B8" s="74" t="s">
        <v>911</v>
      </c>
      <c r="C8" s="74"/>
      <c r="D8" s="168">
        <v>100</v>
      </c>
      <c r="E8" s="62" t="s">
        <v>417</v>
      </c>
      <c r="F8" s="88">
        <v>5.3</v>
      </c>
      <c r="G8" s="62">
        <v>96</v>
      </c>
      <c r="H8" s="88" t="s">
        <v>38</v>
      </c>
      <c r="I8" s="774">
        <f t="shared" si="0"/>
        <v>158.83423999999999</v>
      </c>
      <c r="J8" s="56">
        <v>0.05</v>
      </c>
      <c r="K8" s="56">
        <v>0.02</v>
      </c>
      <c r="L8" s="56">
        <v>0.03</v>
      </c>
      <c r="M8" s="56">
        <v>0.04</v>
      </c>
      <c r="N8" s="56">
        <v>0.01</v>
      </c>
      <c r="O8" s="56">
        <v>0.1</v>
      </c>
      <c r="P8" s="56">
        <v>0</v>
      </c>
      <c r="Q8" s="56">
        <f t="shared" si="1"/>
        <v>0.25</v>
      </c>
      <c r="R8" s="749">
        <f t="shared" ref="R8:R34" si="2">S8*1.2</f>
        <v>119.12567999999999</v>
      </c>
      <c r="S8" s="749">
        <v>99.2714</v>
      </c>
      <c r="T8" s="188" t="s">
        <v>443</v>
      </c>
      <c r="U8" s="58" t="s">
        <v>1720</v>
      </c>
    </row>
    <row r="9" spans="1:21" s="148" customFormat="1" ht="46.8" x14ac:dyDescent="0.3">
      <c r="A9" s="60" t="s">
        <v>912</v>
      </c>
      <c r="B9" s="74" t="s">
        <v>913</v>
      </c>
      <c r="C9" s="74"/>
      <c r="D9" s="168">
        <v>100</v>
      </c>
      <c r="E9" s="62" t="s">
        <v>417</v>
      </c>
      <c r="F9" s="88">
        <v>0.2</v>
      </c>
      <c r="G9" s="62" t="s">
        <v>417</v>
      </c>
      <c r="H9" s="88" t="s">
        <v>38</v>
      </c>
      <c r="I9" s="774">
        <f t="shared" si="0"/>
        <v>19.990240000000004</v>
      </c>
      <c r="J9" s="56">
        <v>0.05</v>
      </c>
      <c r="K9" s="56">
        <v>0.02</v>
      </c>
      <c r="L9" s="56">
        <v>0.03</v>
      </c>
      <c r="M9" s="56">
        <v>0.04</v>
      </c>
      <c r="N9" s="56">
        <v>0.01</v>
      </c>
      <c r="O9" s="56">
        <v>0.1</v>
      </c>
      <c r="P9" s="56">
        <v>0</v>
      </c>
      <c r="Q9" s="56">
        <f t="shared" si="1"/>
        <v>0.25</v>
      </c>
      <c r="R9" s="749">
        <f t="shared" si="2"/>
        <v>14.992680000000002</v>
      </c>
      <c r="S9" s="749">
        <v>12.493900000000002</v>
      </c>
      <c r="T9" s="188" t="s">
        <v>443</v>
      </c>
      <c r="U9" s="58" t="s">
        <v>1720</v>
      </c>
    </row>
    <row r="10" spans="1:21" s="148" customFormat="1" ht="62.4" x14ac:dyDescent="0.3">
      <c r="A10" s="60" t="s">
        <v>2952</v>
      </c>
      <c r="B10" s="74" t="s">
        <v>914</v>
      </c>
      <c r="C10" s="74"/>
      <c r="D10" s="168">
        <v>100</v>
      </c>
      <c r="E10" s="62" t="s">
        <v>417</v>
      </c>
      <c r="F10" s="88">
        <v>3.7</v>
      </c>
      <c r="G10" s="62">
        <v>96</v>
      </c>
      <c r="H10" s="88" t="s">
        <v>38</v>
      </c>
      <c r="I10" s="774">
        <f t="shared" si="0"/>
        <v>57.020800000000008</v>
      </c>
      <c r="J10" s="56">
        <v>0.05</v>
      </c>
      <c r="K10" s="56">
        <v>0.02</v>
      </c>
      <c r="L10" s="56">
        <v>0.03</v>
      </c>
      <c r="M10" s="56">
        <v>0.04</v>
      </c>
      <c r="N10" s="56">
        <v>0.01</v>
      </c>
      <c r="O10" s="56">
        <v>0.1</v>
      </c>
      <c r="P10" s="56">
        <v>0</v>
      </c>
      <c r="Q10" s="56">
        <f t="shared" si="1"/>
        <v>0.25</v>
      </c>
      <c r="R10" s="749">
        <f t="shared" si="2"/>
        <v>42.765600000000006</v>
      </c>
      <c r="S10" s="749">
        <v>35.638000000000005</v>
      </c>
      <c r="T10" s="188" t="s">
        <v>443</v>
      </c>
      <c r="U10" s="58" t="s">
        <v>1720</v>
      </c>
    </row>
    <row r="11" spans="1:21" s="148" customFormat="1" ht="46.8" x14ac:dyDescent="0.3">
      <c r="A11" s="60" t="s">
        <v>2325</v>
      </c>
      <c r="B11" s="74" t="s">
        <v>2326</v>
      </c>
      <c r="C11" s="74"/>
      <c r="D11" s="168">
        <v>500</v>
      </c>
      <c r="E11" s="62" t="s">
        <v>417</v>
      </c>
      <c r="F11" s="88">
        <v>0.5</v>
      </c>
      <c r="G11" s="62" t="s">
        <v>417</v>
      </c>
      <c r="H11" s="55" t="s">
        <v>17</v>
      </c>
      <c r="I11" s="774">
        <f t="shared" si="0"/>
        <v>37.574400000000004</v>
      </c>
      <c r="J11" s="56">
        <v>0.05</v>
      </c>
      <c r="K11" s="56">
        <v>0.02</v>
      </c>
      <c r="L11" s="56">
        <v>0.03</v>
      </c>
      <c r="M11" s="56">
        <v>0.04</v>
      </c>
      <c r="N11" s="56">
        <v>0.01</v>
      </c>
      <c r="O11" s="56">
        <v>0.1</v>
      </c>
      <c r="P11" s="56">
        <v>0</v>
      </c>
      <c r="Q11" s="56">
        <f t="shared" si="1"/>
        <v>0.25</v>
      </c>
      <c r="R11" s="749">
        <f t="shared" si="2"/>
        <v>28.180800000000001</v>
      </c>
      <c r="S11" s="749">
        <v>23.484000000000002</v>
      </c>
      <c r="T11" s="188" t="s">
        <v>443</v>
      </c>
      <c r="U11" s="58" t="s">
        <v>1720</v>
      </c>
    </row>
    <row r="12" spans="1:21" s="148" customFormat="1" ht="46.8" x14ac:dyDescent="0.3">
      <c r="A12" s="60" t="s">
        <v>2550</v>
      </c>
      <c r="B12" s="74" t="s">
        <v>2551</v>
      </c>
      <c r="C12" s="74"/>
      <c r="D12" s="168">
        <v>1000</v>
      </c>
      <c r="E12" s="62" t="s">
        <v>417</v>
      </c>
      <c r="F12" s="88">
        <v>0.3</v>
      </c>
      <c r="G12" s="62" t="s">
        <v>417</v>
      </c>
      <c r="H12" s="55" t="s">
        <v>17</v>
      </c>
      <c r="I12" s="774">
        <f t="shared" si="0"/>
        <v>33.619199999999999</v>
      </c>
      <c r="J12" s="56">
        <v>0.05</v>
      </c>
      <c r="K12" s="56">
        <v>0.02</v>
      </c>
      <c r="L12" s="56">
        <v>0.03</v>
      </c>
      <c r="M12" s="56">
        <v>0.04</v>
      </c>
      <c r="N12" s="56">
        <v>0.01</v>
      </c>
      <c r="O12" s="56">
        <v>0.1</v>
      </c>
      <c r="P12" s="56">
        <v>0</v>
      </c>
      <c r="Q12" s="56">
        <f t="shared" si="1"/>
        <v>0.25</v>
      </c>
      <c r="R12" s="749">
        <f t="shared" si="2"/>
        <v>25.214400000000001</v>
      </c>
      <c r="S12" s="749">
        <v>21.012</v>
      </c>
      <c r="T12" s="188" t="s">
        <v>443</v>
      </c>
      <c r="U12" s="58" t="s">
        <v>1720</v>
      </c>
    </row>
    <row r="13" spans="1:21" s="148" customFormat="1" ht="46.8" x14ac:dyDescent="0.3">
      <c r="A13" s="60" t="s">
        <v>2246</v>
      </c>
      <c r="B13" s="74" t="s">
        <v>2247</v>
      </c>
      <c r="C13" s="74"/>
      <c r="D13" s="168">
        <v>200</v>
      </c>
      <c r="E13" s="62" t="s">
        <v>417</v>
      </c>
      <c r="F13" s="88">
        <v>0.3</v>
      </c>
      <c r="G13" s="62" t="s">
        <v>417</v>
      </c>
      <c r="H13" s="55" t="s">
        <v>17</v>
      </c>
      <c r="I13" s="774">
        <f t="shared" si="0"/>
        <v>6.18</v>
      </c>
      <c r="J13" s="56">
        <v>0.05</v>
      </c>
      <c r="K13" s="56">
        <v>0.02</v>
      </c>
      <c r="L13" s="56">
        <v>0.03</v>
      </c>
      <c r="M13" s="56">
        <v>0.04</v>
      </c>
      <c r="N13" s="56">
        <v>0.01</v>
      </c>
      <c r="O13" s="56">
        <v>0.1</v>
      </c>
      <c r="P13" s="56">
        <v>0</v>
      </c>
      <c r="Q13" s="56">
        <f t="shared" si="1"/>
        <v>0.25</v>
      </c>
      <c r="R13" s="749">
        <f t="shared" si="2"/>
        <v>4.6349999999999998</v>
      </c>
      <c r="S13" s="749">
        <v>3.8625000000000003</v>
      </c>
      <c r="T13" s="188" t="s">
        <v>443</v>
      </c>
      <c r="U13" s="58" t="s">
        <v>1720</v>
      </c>
    </row>
    <row r="14" spans="1:21" s="148" customFormat="1" ht="62.4" x14ac:dyDescent="0.3">
      <c r="A14" s="60" t="s">
        <v>2942</v>
      </c>
      <c r="B14" s="74" t="s">
        <v>915</v>
      </c>
      <c r="C14" s="74"/>
      <c r="D14" s="168">
        <v>100</v>
      </c>
      <c r="E14" s="62" t="s">
        <v>417</v>
      </c>
      <c r="F14" s="88">
        <v>2.2999999999999998</v>
      </c>
      <c r="G14" s="62">
        <v>96</v>
      </c>
      <c r="H14" s="88" t="s">
        <v>38</v>
      </c>
      <c r="I14" s="774">
        <f t="shared" si="0"/>
        <v>126.74767999999999</v>
      </c>
      <c r="J14" s="56">
        <v>0.05</v>
      </c>
      <c r="K14" s="56">
        <v>0.02</v>
      </c>
      <c r="L14" s="56">
        <v>0.03</v>
      </c>
      <c r="M14" s="56">
        <v>0.04</v>
      </c>
      <c r="N14" s="56">
        <v>0.01</v>
      </c>
      <c r="O14" s="56">
        <v>0.1</v>
      </c>
      <c r="P14" s="56">
        <v>0</v>
      </c>
      <c r="Q14" s="56">
        <f t="shared" si="1"/>
        <v>0.25</v>
      </c>
      <c r="R14" s="749">
        <f t="shared" si="2"/>
        <v>95.060759999999988</v>
      </c>
      <c r="S14" s="749">
        <v>79.217299999999994</v>
      </c>
      <c r="T14" s="188" t="s">
        <v>443</v>
      </c>
      <c r="U14" s="58" t="s">
        <v>1720</v>
      </c>
    </row>
    <row r="15" spans="1:21" s="148" customFormat="1" ht="62.4" x14ac:dyDescent="0.3">
      <c r="A15" s="60" t="s">
        <v>916</v>
      </c>
      <c r="B15" s="74" t="s">
        <v>917</v>
      </c>
      <c r="C15" s="267" t="s">
        <v>473</v>
      </c>
      <c r="D15" s="168">
        <v>100</v>
      </c>
      <c r="E15" s="62" t="s">
        <v>417</v>
      </c>
      <c r="F15" s="88">
        <v>8.4</v>
      </c>
      <c r="G15" s="62" t="s">
        <v>417</v>
      </c>
      <c r="H15" s="55" t="s">
        <v>69</v>
      </c>
      <c r="I15" s="774">
        <f t="shared" si="0"/>
        <v>71.028800000000004</v>
      </c>
      <c r="J15" s="56">
        <v>0.05</v>
      </c>
      <c r="K15" s="56">
        <v>0.02</v>
      </c>
      <c r="L15" s="56">
        <v>0.03</v>
      </c>
      <c r="M15" s="56">
        <v>0.04</v>
      </c>
      <c r="N15" s="56">
        <v>0.01</v>
      </c>
      <c r="O15" s="56">
        <v>0.1</v>
      </c>
      <c r="P15" s="56">
        <v>0</v>
      </c>
      <c r="Q15" s="56">
        <f>SUM(J15:P15)</f>
        <v>0.25</v>
      </c>
      <c r="R15" s="749">
        <f t="shared" si="2"/>
        <v>53.271599999999999</v>
      </c>
      <c r="S15" s="749">
        <v>44.393000000000001</v>
      </c>
      <c r="T15" s="188" t="s">
        <v>443</v>
      </c>
      <c r="U15" s="58" t="s">
        <v>1720</v>
      </c>
    </row>
    <row r="16" spans="1:21" s="148" customFormat="1" ht="62.4" x14ac:dyDescent="0.3">
      <c r="A16" s="60" t="s">
        <v>918</v>
      </c>
      <c r="B16" s="74" t="s">
        <v>919</v>
      </c>
      <c r="C16" s="74"/>
      <c r="D16" s="168">
        <v>100</v>
      </c>
      <c r="E16" s="62" t="s">
        <v>417</v>
      </c>
      <c r="F16" s="88">
        <v>16</v>
      </c>
      <c r="G16" s="62" t="s">
        <v>417</v>
      </c>
      <c r="H16" s="88" t="s">
        <v>38</v>
      </c>
      <c r="I16" s="774">
        <f t="shared" si="0"/>
        <v>89.667680000000004</v>
      </c>
      <c r="J16" s="56">
        <v>0.05</v>
      </c>
      <c r="K16" s="56">
        <v>0.02</v>
      </c>
      <c r="L16" s="56">
        <v>0.03</v>
      </c>
      <c r="M16" s="56">
        <v>0.04</v>
      </c>
      <c r="N16" s="56">
        <v>0.01</v>
      </c>
      <c r="O16" s="56">
        <v>0.1</v>
      </c>
      <c r="P16" s="56">
        <v>0</v>
      </c>
      <c r="Q16" s="56">
        <f t="shared" si="1"/>
        <v>0.25</v>
      </c>
      <c r="R16" s="749">
        <f t="shared" si="2"/>
        <v>67.25076</v>
      </c>
      <c r="S16" s="749">
        <v>56.042299999999997</v>
      </c>
      <c r="T16" s="188" t="s">
        <v>443</v>
      </c>
      <c r="U16" s="58" t="s">
        <v>1720</v>
      </c>
    </row>
    <row r="17" spans="1:21" s="148" customFormat="1" ht="62.4" x14ac:dyDescent="0.3">
      <c r="A17" s="60" t="s">
        <v>2734</v>
      </c>
      <c r="B17" s="74" t="s">
        <v>2735</v>
      </c>
      <c r="C17" s="74"/>
      <c r="D17" s="168">
        <v>50</v>
      </c>
      <c r="E17" s="62"/>
      <c r="F17" s="88">
        <v>32</v>
      </c>
      <c r="G17" s="62" t="s">
        <v>417</v>
      </c>
      <c r="H17" s="55" t="s">
        <v>17</v>
      </c>
      <c r="I17" s="774">
        <f t="shared" si="0"/>
        <v>84.591840000000005</v>
      </c>
      <c r="J17" s="56">
        <v>0.05</v>
      </c>
      <c r="K17" s="56">
        <v>0.02</v>
      </c>
      <c r="L17" s="56">
        <v>0.03</v>
      </c>
      <c r="M17" s="56">
        <v>0.04</v>
      </c>
      <c r="N17" s="56">
        <v>0.01</v>
      </c>
      <c r="O17" s="56">
        <v>0.1</v>
      </c>
      <c r="P17" s="56">
        <v>0</v>
      </c>
      <c r="Q17" s="56">
        <f t="shared" si="1"/>
        <v>0.25</v>
      </c>
      <c r="R17" s="749">
        <f t="shared" si="2"/>
        <v>63.44388</v>
      </c>
      <c r="S17" s="749">
        <v>52.869900000000001</v>
      </c>
      <c r="T17" s="188" t="s">
        <v>443</v>
      </c>
      <c r="U17" s="58" t="s">
        <v>1720</v>
      </c>
    </row>
    <row r="18" spans="1:21" ht="46.8" x14ac:dyDescent="0.3">
      <c r="A18" s="53" t="s">
        <v>920</v>
      </c>
      <c r="B18" s="74" t="s">
        <v>921</v>
      </c>
      <c r="C18" s="267" t="s">
        <v>473</v>
      </c>
      <c r="D18" s="187">
        <v>100</v>
      </c>
      <c r="E18" s="55" t="s">
        <v>417</v>
      </c>
      <c r="F18" s="69">
        <v>3.8</v>
      </c>
      <c r="G18" s="55" t="s">
        <v>417</v>
      </c>
      <c r="H18" s="55" t="s">
        <v>69</v>
      </c>
      <c r="I18" s="774">
        <f t="shared" si="0"/>
        <v>140.11295999999999</v>
      </c>
      <c r="J18" s="56">
        <v>0.05</v>
      </c>
      <c r="K18" s="56">
        <v>0.02</v>
      </c>
      <c r="L18" s="56">
        <v>0.03</v>
      </c>
      <c r="M18" s="56">
        <v>0.04</v>
      </c>
      <c r="N18" s="56">
        <v>0.01</v>
      </c>
      <c r="O18" s="56">
        <v>0.1</v>
      </c>
      <c r="P18" s="56">
        <v>0</v>
      </c>
      <c r="Q18" s="56">
        <f t="shared" si="1"/>
        <v>0.25</v>
      </c>
      <c r="R18" s="749">
        <f t="shared" si="2"/>
        <v>105.08471999999999</v>
      </c>
      <c r="S18" s="749">
        <v>87.570599999999999</v>
      </c>
      <c r="T18" s="188" t="s">
        <v>443</v>
      </c>
      <c r="U18" s="58" t="s">
        <v>1720</v>
      </c>
    </row>
    <row r="19" spans="1:21" s="147" customFormat="1" ht="62.4" x14ac:dyDescent="0.3">
      <c r="A19" s="60" t="s">
        <v>2455</v>
      </c>
      <c r="B19" s="87" t="s">
        <v>922</v>
      </c>
      <c r="C19" s="285" t="s">
        <v>473</v>
      </c>
      <c r="D19" s="168">
        <v>100</v>
      </c>
      <c r="E19" s="62" t="s">
        <v>417</v>
      </c>
      <c r="F19" s="88">
        <v>6.6</v>
      </c>
      <c r="G19" s="62">
        <v>30</v>
      </c>
      <c r="H19" s="62" t="s">
        <v>69</v>
      </c>
      <c r="I19" s="749">
        <f t="shared" si="0"/>
        <v>139.99760000000001</v>
      </c>
      <c r="J19" s="65">
        <v>0.05</v>
      </c>
      <c r="K19" s="65">
        <v>0.02</v>
      </c>
      <c r="L19" s="65">
        <v>0.03</v>
      </c>
      <c r="M19" s="65">
        <v>0.04</v>
      </c>
      <c r="N19" s="65">
        <v>0.01</v>
      </c>
      <c r="O19" s="65">
        <v>0.1</v>
      </c>
      <c r="P19" s="65">
        <v>0</v>
      </c>
      <c r="Q19" s="65">
        <f t="shared" ref="Q19:Q34" si="3">SUM(J19:P19)</f>
        <v>0.25</v>
      </c>
      <c r="R19" s="749">
        <f t="shared" si="2"/>
        <v>104.99820000000001</v>
      </c>
      <c r="S19" s="749">
        <v>87.498500000000007</v>
      </c>
      <c r="T19" s="88" t="s">
        <v>443</v>
      </c>
      <c r="U19" s="67" t="s">
        <v>1720</v>
      </c>
    </row>
    <row r="20" spans="1:21" s="147" customFormat="1" ht="46.8" x14ac:dyDescent="0.3">
      <c r="A20" s="60" t="s">
        <v>2456</v>
      </c>
      <c r="B20" s="87" t="s">
        <v>923</v>
      </c>
      <c r="C20" s="285" t="s">
        <v>473</v>
      </c>
      <c r="D20" s="168">
        <v>100</v>
      </c>
      <c r="E20" s="62" t="s">
        <v>417</v>
      </c>
      <c r="F20" s="88">
        <v>2.5</v>
      </c>
      <c r="G20" s="62" t="s">
        <v>417</v>
      </c>
      <c r="H20" s="62" t="s">
        <v>17</v>
      </c>
      <c r="I20" s="749">
        <f t="shared" si="0"/>
        <v>13.167520000000001</v>
      </c>
      <c r="J20" s="65">
        <v>0.05</v>
      </c>
      <c r="K20" s="65">
        <v>0.02</v>
      </c>
      <c r="L20" s="65">
        <v>0.03</v>
      </c>
      <c r="M20" s="65">
        <v>0.04</v>
      </c>
      <c r="N20" s="65">
        <v>0.01</v>
      </c>
      <c r="O20" s="65">
        <v>0.1</v>
      </c>
      <c r="P20" s="65">
        <v>0</v>
      </c>
      <c r="Q20" s="65">
        <f t="shared" si="3"/>
        <v>0.25</v>
      </c>
      <c r="R20" s="749">
        <f t="shared" si="2"/>
        <v>9.8756400000000006</v>
      </c>
      <c r="S20" s="749">
        <v>8.2297000000000011</v>
      </c>
      <c r="T20" s="88" t="s">
        <v>443</v>
      </c>
      <c r="U20" s="67" t="s">
        <v>1720</v>
      </c>
    </row>
    <row r="21" spans="1:21" ht="46.8" x14ac:dyDescent="0.3">
      <c r="A21" s="53" t="s">
        <v>924</v>
      </c>
      <c r="B21" s="74" t="s">
        <v>925</v>
      </c>
      <c r="C21" s="267" t="s">
        <v>417</v>
      </c>
      <c r="D21" s="187">
        <v>100</v>
      </c>
      <c r="E21" s="55" t="s">
        <v>417</v>
      </c>
      <c r="F21" s="69">
        <v>3.8</v>
      </c>
      <c r="G21" s="55" t="s">
        <v>417</v>
      </c>
      <c r="H21" s="55" t="s">
        <v>17</v>
      </c>
      <c r="I21" s="774">
        <f t="shared" si="0"/>
        <v>15.840000000000002</v>
      </c>
      <c r="J21" s="56">
        <v>0.05</v>
      </c>
      <c r="K21" s="56">
        <v>0.02</v>
      </c>
      <c r="L21" s="56">
        <v>0.03</v>
      </c>
      <c r="M21" s="56">
        <v>0.04</v>
      </c>
      <c r="N21" s="56">
        <v>0.01</v>
      </c>
      <c r="O21" s="56">
        <v>0.1</v>
      </c>
      <c r="P21" s="56">
        <v>0</v>
      </c>
      <c r="Q21" s="56">
        <f t="shared" si="3"/>
        <v>0.25</v>
      </c>
      <c r="R21" s="749">
        <f t="shared" si="2"/>
        <v>11.88</v>
      </c>
      <c r="S21" s="749">
        <v>9.9</v>
      </c>
      <c r="T21" s="188" t="s">
        <v>443</v>
      </c>
      <c r="U21" s="58" t="s">
        <v>1720</v>
      </c>
    </row>
    <row r="22" spans="1:21" s="147" customFormat="1" ht="46.8" x14ac:dyDescent="0.3">
      <c r="A22" s="60" t="s">
        <v>2506</v>
      </c>
      <c r="B22" s="87" t="s">
        <v>926</v>
      </c>
      <c r="C22" s="285" t="s">
        <v>473</v>
      </c>
      <c r="D22" s="168">
        <v>100</v>
      </c>
      <c r="E22" s="62" t="s">
        <v>417</v>
      </c>
      <c r="F22" s="88">
        <v>5</v>
      </c>
      <c r="G22" s="62" t="s">
        <v>417</v>
      </c>
      <c r="H22" s="62" t="s">
        <v>17</v>
      </c>
      <c r="I22" s="749">
        <f t="shared" si="0"/>
        <v>17.599999999999998</v>
      </c>
      <c r="J22" s="65">
        <v>0.05</v>
      </c>
      <c r="K22" s="65">
        <v>0.02</v>
      </c>
      <c r="L22" s="65">
        <v>0.03</v>
      </c>
      <c r="M22" s="65">
        <v>0.04</v>
      </c>
      <c r="N22" s="65">
        <v>0.01</v>
      </c>
      <c r="O22" s="65">
        <v>0.1</v>
      </c>
      <c r="P22" s="65">
        <v>0</v>
      </c>
      <c r="Q22" s="65">
        <f t="shared" si="3"/>
        <v>0.25</v>
      </c>
      <c r="R22" s="749">
        <f t="shared" si="2"/>
        <v>13.2</v>
      </c>
      <c r="S22" s="749">
        <v>11</v>
      </c>
      <c r="T22" s="88" t="s">
        <v>443</v>
      </c>
      <c r="U22" s="67" t="s">
        <v>1720</v>
      </c>
    </row>
    <row r="23" spans="1:21" ht="46.8" x14ac:dyDescent="0.3">
      <c r="A23" s="53" t="s">
        <v>927</v>
      </c>
      <c r="B23" s="74" t="s">
        <v>928</v>
      </c>
      <c r="C23" s="267" t="s">
        <v>417</v>
      </c>
      <c r="D23" s="187">
        <v>100</v>
      </c>
      <c r="E23" s="55" t="s">
        <v>417</v>
      </c>
      <c r="F23" s="69">
        <v>7.5</v>
      </c>
      <c r="G23" s="55" t="s">
        <v>417</v>
      </c>
      <c r="H23" s="55" t="s">
        <v>17</v>
      </c>
      <c r="I23" s="774">
        <f t="shared" si="0"/>
        <v>31.641599999999997</v>
      </c>
      <c r="J23" s="56">
        <v>0.05</v>
      </c>
      <c r="K23" s="56">
        <v>0.02</v>
      </c>
      <c r="L23" s="56">
        <v>0.03</v>
      </c>
      <c r="M23" s="56">
        <v>0.04</v>
      </c>
      <c r="N23" s="56">
        <v>0.01</v>
      </c>
      <c r="O23" s="56">
        <v>0.1</v>
      </c>
      <c r="P23" s="56">
        <v>0</v>
      </c>
      <c r="Q23" s="56">
        <f t="shared" si="3"/>
        <v>0.25</v>
      </c>
      <c r="R23" s="749">
        <f t="shared" si="2"/>
        <v>23.731199999999998</v>
      </c>
      <c r="S23" s="749">
        <v>19.776</v>
      </c>
      <c r="T23" s="188" t="s">
        <v>443</v>
      </c>
      <c r="U23" s="58" t="s">
        <v>1720</v>
      </c>
    </row>
    <row r="24" spans="1:21" s="148" customFormat="1" ht="46.8" x14ac:dyDescent="0.3">
      <c r="A24" s="60" t="s">
        <v>1714</v>
      </c>
      <c r="B24" s="74" t="s">
        <v>929</v>
      </c>
      <c r="C24" s="267" t="s">
        <v>473</v>
      </c>
      <c r="D24" s="168">
        <v>100</v>
      </c>
      <c r="E24" s="62" t="s">
        <v>417</v>
      </c>
      <c r="F24" s="88">
        <v>10</v>
      </c>
      <c r="G24" s="62" t="s">
        <v>417</v>
      </c>
      <c r="H24" s="55" t="s">
        <v>17</v>
      </c>
      <c r="I24" s="774">
        <f t="shared" si="0"/>
        <v>43.243519999999997</v>
      </c>
      <c r="J24" s="56">
        <v>0.05</v>
      </c>
      <c r="K24" s="56">
        <v>0.02</v>
      </c>
      <c r="L24" s="56">
        <v>0.03</v>
      </c>
      <c r="M24" s="56">
        <v>0.04</v>
      </c>
      <c r="N24" s="56">
        <v>0.01</v>
      </c>
      <c r="O24" s="56">
        <v>0.1</v>
      </c>
      <c r="P24" s="56">
        <v>0</v>
      </c>
      <c r="Q24" s="56">
        <f t="shared" si="3"/>
        <v>0.25</v>
      </c>
      <c r="R24" s="749">
        <f t="shared" si="2"/>
        <v>32.432639999999999</v>
      </c>
      <c r="S24" s="749">
        <v>27.027200000000001</v>
      </c>
      <c r="T24" s="188" t="s">
        <v>443</v>
      </c>
      <c r="U24" s="58" t="s">
        <v>1720</v>
      </c>
    </row>
    <row r="25" spans="1:21" s="148" customFormat="1" ht="46.8" x14ac:dyDescent="0.3">
      <c r="A25" s="60" t="s">
        <v>1715</v>
      </c>
      <c r="B25" s="74" t="s">
        <v>930</v>
      </c>
      <c r="C25" s="267" t="s">
        <v>473</v>
      </c>
      <c r="D25" s="168">
        <v>100</v>
      </c>
      <c r="E25" s="62" t="s">
        <v>417</v>
      </c>
      <c r="F25" s="88">
        <v>15</v>
      </c>
      <c r="G25" s="62" t="s">
        <v>417</v>
      </c>
      <c r="H25" s="55" t="s">
        <v>17</v>
      </c>
      <c r="I25" s="774">
        <f t="shared" si="0"/>
        <v>67.947039999999987</v>
      </c>
      <c r="J25" s="56">
        <v>0.05</v>
      </c>
      <c r="K25" s="56">
        <v>0.02</v>
      </c>
      <c r="L25" s="56">
        <v>0.03</v>
      </c>
      <c r="M25" s="56">
        <v>0.04</v>
      </c>
      <c r="N25" s="56">
        <v>0.01</v>
      </c>
      <c r="O25" s="56">
        <v>0.1</v>
      </c>
      <c r="P25" s="56">
        <v>0</v>
      </c>
      <c r="Q25" s="56">
        <f t="shared" si="3"/>
        <v>0.25</v>
      </c>
      <c r="R25" s="749">
        <f t="shared" si="2"/>
        <v>50.96027999999999</v>
      </c>
      <c r="S25" s="749">
        <v>42.466899999999995</v>
      </c>
      <c r="T25" s="188" t="s">
        <v>443</v>
      </c>
      <c r="U25" s="58" t="s">
        <v>1720</v>
      </c>
    </row>
    <row r="26" spans="1:21" ht="62.4" x14ac:dyDescent="0.3">
      <c r="A26" s="53" t="s">
        <v>931</v>
      </c>
      <c r="B26" s="87" t="s">
        <v>932</v>
      </c>
      <c r="C26" s="267" t="s">
        <v>417</v>
      </c>
      <c r="D26" s="187">
        <v>100</v>
      </c>
      <c r="E26" s="55" t="s">
        <v>417</v>
      </c>
      <c r="F26" s="69">
        <v>3.4</v>
      </c>
      <c r="G26" s="55" t="s">
        <v>417</v>
      </c>
      <c r="H26" s="55" t="s">
        <v>17</v>
      </c>
      <c r="I26" s="774">
        <f t="shared" si="0"/>
        <v>23.451040000000003</v>
      </c>
      <c r="J26" s="56">
        <v>0.05</v>
      </c>
      <c r="K26" s="56">
        <v>0.02</v>
      </c>
      <c r="L26" s="56">
        <v>0.03</v>
      </c>
      <c r="M26" s="56">
        <v>0.04</v>
      </c>
      <c r="N26" s="56">
        <v>0.01</v>
      </c>
      <c r="O26" s="56">
        <v>0.1</v>
      </c>
      <c r="P26" s="56">
        <v>0</v>
      </c>
      <c r="Q26" s="56">
        <f t="shared" si="3"/>
        <v>0.25</v>
      </c>
      <c r="R26" s="749">
        <f t="shared" si="2"/>
        <v>17.588280000000001</v>
      </c>
      <c r="S26" s="749">
        <v>14.6569</v>
      </c>
      <c r="T26" s="188" t="s">
        <v>443</v>
      </c>
      <c r="U26" s="58" t="s">
        <v>1720</v>
      </c>
    </row>
    <row r="27" spans="1:21" ht="62.4" x14ac:dyDescent="0.3">
      <c r="A27" s="53" t="s">
        <v>933</v>
      </c>
      <c r="B27" s="74" t="s">
        <v>934</v>
      </c>
      <c r="C27" s="267" t="s">
        <v>417</v>
      </c>
      <c r="D27" s="187">
        <v>100</v>
      </c>
      <c r="E27" s="55" t="s">
        <v>417</v>
      </c>
      <c r="F27" s="69">
        <v>8.9</v>
      </c>
      <c r="G27" s="55" t="s">
        <v>417</v>
      </c>
      <c r="H27" s="55" t="s">
        <v>17</v>
      </c>
      <c r="I27" s="774">
        <f t="shared" si="0"/>
        <v>46.127519999999997</v>
      </c>
      <c r="J27" s="56">
        <v>0.05</v>
      </c>
      <c r="K27" s="56">
        <v>0.02</v>
      </c>
      <c r="L27" s="56">
        <v>0.03</v>
      </c>
      <c r="M27" s="56">
        <v>0.04</v>
      </c>
      <c r="N27" s="56">
        <v>0.01</v>
      </c>
      <c r="O27" s="56">
        <v>0.1</v>
      </c>
      <c r="P27" s="56">
        <v>0</v>
      </c>
      <c r="Q27" s="56">
        <f t="shared" si="3"/>
        <v>0.25</v>
      </c>
      <c r="R27" s="749">
        <f t="shared" si="2"/>
        <v>34.595639999999996</v>
      </c>
      <c r="S27" s="749">
        <v>28.829699999999999</v>
      </c>
      <c r="T27" s="188" t="s">
        <v>443</v>
      </c>
      <c r="U27" s="58" t="s">
        <v>1720</v>
      </c>
    </row>
    <row r="28" spans="1:21" ht="62.4" x14ac:dyDescent="0.3">
      <c r="A28" s="53" t="s">
        <v>935</v>
      </c>
      <c r="B28" s="87" t="s">
        <v>936</v>
      </c>
      <c r="C28" s="267" t="s">
        <v>417</v>
      </c>
      <c r="D28" s="187">
        <v>100</v>
      </c>
      <c r="E28" s="55" t="s">
        <v>417</v>
      </c>
      <c r="F28" s="69">
        <v>10.7</v>
      </c>
      <c r="G28" s="55" t="s">
        <v>417</v>
      </c>
      <c r="H28" s="55" t="s">
        <v>17</v>
      </c>
      <c r="I28" s="774">
        <f t="shared" si="0"/>
        <v>54.911360000000002</v>
      </c>
      <c r="J28" s="56">
        <v>0.05</v>
      </c>
      <c r="K28" s="56">
        <v>0.02</v>
      </c>
      <c r="L28" s="56">
        <v>0.03</v>
      </c>
      <c r="M28" s="56">
        <v>0.04</v>
      </c>
      <c r="N28" s="56">
        <v>0.01</v>
      </c>
      <c r="O28" s="56">
        <v>0.1</v>
      </c>
      <c r="P28" s="56">
        <v>0</v>
      </c>
      <c r="Q28" s="56">
        <f t="shared" si="3"/>
        <v>0.25</v>
      </c>
      <c r="R28" s="749">
        <f t="shared" si="2"/>
        <v>41.183520000000001</v>
      </c>
      <c r="S28" s="749">
        <v>34.319600000000001</v>
      </c>
      <c r="T28" s="188" t="s">
        <v>443</v>
      </c>
      <c r="U28" s="58" t="s">
        <v>1720</v>
      </c>
    </row>
    <row r="29" spans="1:21" ht="62.4" x14ac:dyDescent="0.3">
      <c r="A29" s="53" t="s">
        <v>937</v>
      </c>
      <c r="B29" s="74" t="s">
        <v>938</v>
      </c>
      <c r="C29" s="267" t="s">
        <v>417</v>
      </c>
      <c r="D29" s="187">
        <v>100</v>
      </c>
      <c r="E29" s="55" t="s">
        <v>417</v>
      </c>
      <c r="F29" s="69">
        <v>14.6</v>
      </c>
      <c r="G29" s="55" t="s">
        <v>417</v>
      </c>
      <c r="H29" s="55" t="s">
        <v>17</v>
      </c>
      <c r="I29" s="774">
        <f t="shared" si="0"/>
        <v>68.243679999999998</v>
      </c>
      <c r="J29" s="56">
        <v>0.05</v>
      </c>
      <c r="K29" s="56">
        <v>0.02</v>
      </c>
      <c r="L29" s="56">
        <v>0.03</v>
      </c>
      <c r="M29" s="56">
        <v>0.04</v>
      </c>
      <c r="N29" s="56">
        <v>0.01</v>
      </c>
      <c r="O29" s="56">
        <v>0.1</v>
      </c>
      <c r="P29" s="56">
        <v>0</v>
      </c>
      <c r="Q29" s="56">
        <f t="shared" si="3"/>
        <v>0.25</v>
      </c>
      <c r="R29" s="749">
        <f t="shared" si="2"/>
        <v>51.182759999999995</v>
      </c>
      <c r="S29" s="749">
        <v>42.652299999999997</v>
      </c>
      <c r="T29" s="188" t="s">
        <v>443</v>
      </c>
      <c r="U29" s="58" t="s">
        <v>1720</v>
      </c>
    </row>
    <row r="30" spans="1:21" ht="62.25" customHeight="1" x14ac:dyDescent="0.3">
      <c r="A30" s="53" t="s">
        <v>2736</v>
      </c>
      <c r="B30" s="74" t="s">
        <v>2737</v>
      </c>
      <c r="C30" s="267" t="s">
        <v>417</v>
      </c>
      <c r="D30" s="187">
        <v>25</v>
      </c>
      <c r="E30" s="55" t="s">
        <v>417</v>
      </c>
      <c r="F30" s="69">
        <v>27.8</v>
      </c>
      <c r="G30" s="55" t="s">
        <v>417</v>
      </c>
      <c r="H30" s="55" t="s">
        <v>17</v>
      </c>
      <c r="I30" s="774">
        <f t="shared" si="0"/>
        <v>36.799839999999996</v>
      </c>
      <c r="J30" s="56">
        <v>0.05</v>
      </c>
      <c r="K30" s="56">
        <v>0.02</v>
      </c>
      <c r="L30" s="56">
        <v>0.03</v>
      </c>
      <c r="M30" s="56">
        <v>0.04</v>
      </c>
      <c r="N30" s="56">
        <v>0.01</v>
      </c>
      <c r="O30" s="56">
        <v>0.1</v>
      </c>
      <c r="P30" s="56">
        <v>0</v>
      </c>
      <c r="Q30" s="56">
        <f t="shared" si="3"/>
        <v>0.25</v>
      </c>
      <c r="R30" s="749">
        <f t="shared" si="2"/>
        <v>27.599879999999999</v>
      </c>
      <c r="S30" s="749">
        <v>22.9999</v>
      </c>
      <c r="T30" s="188" t="s">
        <v>443</v>
      </c>
      <c r="U30" s="58" t="s">
        <v>1720</v>
      </c>
    </row>
    <row r="31" spans="1:21" ht="62.4" x14ac:dyDescent="0.3">
      <c r="A31" s="53" t="s">
        <v>939</v>
      </c>
      <c r="B31" s="74" t="s">
        <v>940</v>
      </c>
      <c r="C31" s="267" t="s">
        <v>417</v>
      </c>
      <c r="D31" s="187">
        <v>100</v>
      </c>
      <c r="E31" s="55" t="s">
        <v>417</v>
      </c>
      <c r="F31" s="69">
        <v>0.7</v>
      </c>
      <c r="G31" s="55" t="s">
        <v>417</v>
      </c>
      <c r="H31" s="55" t="s">
        <v>17</v>
      </c>
      <c r="I31" s="774">
        <f t="shared" si="0"/>
        <v>10.48128</v>
      </c>
      <c r="J31" s="56">
        <v>0.05</v>
      </c>
      <c r="K31" s="56">
        <v>0.02</v>
      </c>
      <c r="L31" s="56">
        <v>0.03</v>
      </c>
      <c r="M31" s="56">
        <v>0.04</v>
      </c>
      <c r="N31" s="56">
        <v>0.01</v>
      </c>
      <c r="O31" s="56">
        <v>0.1</v>
      </c>
      <c r="P31" s="56">
        <v>0</v>
      </c>
      <c r="Q31" s="56">
        <f t="shared" si="3"/>
        <v>0.25</v>
      </c>
      <c r="R31" s="749">
        <f t="shared" si="2"/>
        <v>7.8609600000000004</v>
      </c>
      <c r="S31" s="749">
        <v>6.5508000000000006</v>
      </c>
      <c r="T31" s="188" t="s">
        <v>443</v>
      </c>
      <c r="U31" s="58" t="s">
        <v>1720</v>
      </c>
    </row>
    <row r="32" spans="1:21" ht="46.8" x14ac:dyDescent="0.3">
      <c r="A32" s="53" t="s">
        <v>941</v>
      </c>
      <c r="B32" s="74" t="s">
        <v>942</v>
      </c>
      <c r="C32" s="267" t="s">
        <v>943</v>
      </c>
      <c r="D32" s="187">
        <v>100</v>
      </c>
      <c r="E32" s="55" t="s">
        <v>417</v>
      </c>
      <c r="F32" s="69">
        <v>1.25</v>
      </c>
      <c r="G32" s="55" t="s">
        <v>417</v>
      </c>
      <c r="H32" s="55" t="s">
        <v>17</v>
      </c>
      <c r="I32" s="774">
        <f t="shared" si="0"/>
        <v>43.45776</v>
      </c>
      <c r="J32" s="56">
        <v>0.05</v>
      </c>
      <c r="K32" s="56">
        <v>0.02</v>
      </c>
      <c r="L32" s="56">
        <v>0.03</v>
      </c>
      <c r="M32" s="56">
        <v>0.04</v>
      </c>
      <c r="N32" s="56">
        <v>0.01</v>
      </c>
      <c r="O32" s="56">
        <v>0.1</v>
      </c>
      <c r="P32" s="56">
        <v>0</v>
      </c>
      <c r="Q32" s="56">
        <f t="shared" si="3"/>
        <v>0.25</v>
      </c>
      <c r="R32" s="749">
        <f t="shared" si="2"/>
        <v>32.593319999999999</v>
      </c>
      <c r="S32" s="749">
        <v>27.161100000000001</v>
      </c>
      <c r="T32" s="188" t="s">
        <v>443</v>
      </c>
      <c r="U32" s="58" t="s">
        <v>1720</v>
      </c>
    </row>
    <row r="33" spans="1:21" ht="46.8" x14ac:dyDescent="0.3">
      <c r="A33" s="53" t="s">
        <v>944</v>
      </c>
      <c r="B33" s="74" t="s">
        <v>945</v>
      </c>
      <c r="C33" s="267" t="s">
        <v>417</v>
      </c>
      <c r="D33" s="187">
        <v>100</v>
      </c>
      <c r="E33" s="55" t="s">
        <v>417</v>
      </c>
      <c r="F33" s="69">
        <v>4.3</v>
      </c>
      <c r="G33" s="55" t="s">
        <v>417</v>
      </c>
      <c r="H33" s="55" t="s">
        <v>17</v>
      </c>
      <c r="I33" s="774">
        <f t="shared" si="0"/>
        <v>171.20000000000002</v>
      </c>
      <c r="J33" s="56">
        <v>0.05</v>
      </c>
      <c r="K33" s="56">
        <v>0.02</v>
      </c>
      <c r="L33" s="56">
        <v>0.03</v>
      </c>
      <c r="M33" s="56">
        <v>0.04</v>
      </c>
      <c r="N33" s="56">
        <v>0.01</v>
      </c>
      <c r="O33" s="56">
        <v>0.1</v>
      </c>
      <c r="P33" s="56">
        <v>0</v>
      </c>
      <c r="Q33" s="56">
        <f t="shared" si="3"/>
        <v>0.25</v>
      </c>
      <c r="R33" s="749">
        <f t="shared" si="2"/>
        <v>128.4</v>
      </c>
      <c r="S33" s="749">
        <v>107</v>
      </c>
      <c r="T33" s="188" t="s">
        <v>443</v>
      </c>
      <c r="U33" s="58" t="s">
        <v>1720</v>
      </c>
    </row>
    <row r="34" spans="1:21" ht="62.4" x14ac:dyDescent="0.3">
      <c r="A34" s="60" t="s">
        <v>2751</v>
      </c>
      <c r="B34" s="87" t="s">
        <v>2738</v>
      </c>
      <c r="C34" s="285" t="s">
        <v>417</v>
      </c>
      <c r="D34" s="168">
        <v>1000</v>
      </c>
      <c r="E34" s="62" t="s">
        <v>417</v>
      </c>
      <c r="F34" s="88">
        <v>0.5</v>
      </c>
      <c r="G34" s="62" t="s">
        <v>417</v>
      </c>
      <c r="H34" s="62" t="s">
        <v>17</v>
      </c>
      <c r="I34" s="749">
        <f t="shared" si="0"/>
        <v>171.55679999999998</v>
      </c>
      <c r="J34" s="65">
        <v>0.05</v>
      </c>
      <c r="K34" s="65">
        <v>0.02</v>
      </c>
      <c r="L34" s="65">
        <v>0.03</v>
      </c>
      <c r="M34" s="65">
        <v>0.04</v>
      </c>
      <c r="N34" s="65">
        <v>0.01</v>
      </c>
      <c r="O34" s="65">
        <v>0.1</v>
      </c>
      <c r="P34" s="65">
        <v>0</v>
      </c>
      <c r="Q34" s="65">
        <f t="shared" si="3"/>
        <v>0.25</v>
      </c>
      <c r="R34" s="749">
        <f t="shared" si="2"/>
        <v>128.66759999999999</v>
      </c>
      <c r="S34" s="749">
        <v>107.223</v>
      </c>
      <c r="T34" s="188" t="s">
        <v>443</v>
      </c>
      <c r="U34" s="58" t="s">
        <v>1720</v>
      </c>
    </row>
    <row r="35" spans="1:21" s="148" customFormat="1" ht="18" x14ac:dyDescent="0.3">
      <c r="A35" s="233"/>
      <c r="B35" s="77"/>
      <c r="C35" s="77"/>
      <c r="D35" s="82"/>
      <c r="E35" s="84"/>
      <c r="F35" s="269"/>
      <c r="G35" s="84"/>
      <c r="H35" s="79"/>
      <c r="I35" s="850"/>
      <c r="J35" s="165"/>
      <c r="K35" s="165"/>
      <c r="L35" s="165"/>
      <c r="M35" s="165"/>
      <c r="N35" s="165"/>
      <c r="O35" s="165"/>
      <c r="P35" s="165"/>
      <c r="Q35" s="165"/>
      <c r="R35" s="906"/>
      <c r="S35" s="906"/>
      <c r="T35" s="286"/>
      <c r="U35" s="270"/>
    </row>
    <row r="36" spans="1:21" ht="18" x14ac:dyDescent="0.3">
      <c r="A36" s="47" t="s">
        <v>2001</v>
      </c>
      <c r="B36" s="48"/>
      <c r="C36" s="48"/>
      <c r="D36" s="49"/>
      <c r="E36" s="49"/>
      <c r="F36" s="49"/>
      <c r="G36" s="50"/>
      <c r="H36" s="51"/>
      <c r="I36" s="772"/>
      <c r="J36" s="51"/>
      <c r="K36" s="51"/>
      <c r="L36" s="51"/>
      <c r="M36" s="51"/>
      <c r="N36" s="51"/>
      <c r="O36" s="51"/>
      <c r="P36" s="51"/>
      <c r="Q36" s="51"/>
      <c r="R36" s="907"/>
      <c r="S36" s="907"/>
      <c r="T36" s="274"/>
      <c r="U36" s="51"/>
    </row>
    <row r="37" spans="1:21" s="148" customFormat="1" ht="62.4" x14ac:dyDescent="0.3">
      <c r="A37" s="60" t="s">
        <v>946</v>
      </c>
      <c r="B37" s="74" t="s">
        <v>947</v>
      </c>
      <c r="C37" s="74"/>
      <c r="D37" s="168">
        <v>10</v>
      </c>
      <c r="E37" s="62" t="s">
        <v>417</v>
      </c>
      <c r="F37" s="88">
        <v>21.3</v>
      </c>
      <c r="G37" s="62">
        <v>30</v>
      </c>
      <c r="H37" s="88" t="s">
        <v>38</v>
      </c>
      <c r="I37" s="774">
        <f t="shared" ref="I37:I52" si="4">R37/(1-Q37)</f>
        <v>128.62639999999999</v>
      </c>
      <c r="J37" s="56">
        <v>0.05</v>
      </c>
      <c r="K37" s="56">
        <v>0.02</v>
      </c>
      <c r="L37" s="56">
        <v>0.03</v>
      </c>
      <c r="M37" s="56">
        <v>0.04</v>
      </c>
      <c r="N37" s="56">
        <v>0.01</v>
      </c>
      <c r="O37" s="56">
        <v>0.1</v>
      </c>
      <c r="P37" s="56">
        <v>0</v>
      </c>
      <c r="Q37" s="56">
        <f t="shared" ref="Q37:Q52" si="5">SUM(J37:P37)</f>
        <v>0.25</v>
      </c>
      <c r="R37" s="749">
        <f t="shared" ref="R37:R54" si="6">S37*1.2</f>
        <v>96.469799999999992</v>
      </c>
      <c r="S37" s="749">
        <v>80.391499999999994</v>
      </c>
      <c r="T37" s="188" t="s">
        <v>443</v>
      </c>
      <c r="U37" s="58" t="s">
        <v>1720</v>
      </c>
    </row>
    <row r="38" spans="1:21" s="148" customFormat="1" ht="62.4" x14ac:dyDescent="0.3">
      <c r="A38" s="60" t="s">
        <v>948</v>
      </c>
      <c r="B38" s="74" t="s">
        <v>949</v>
      </c>
      <c r="C38" s="74"/>
      <c r="D38" s="168">
        <v>100</v>
      </c>
      <c r="E38" s="62" t="s">
        <v>417</v>
      </c>
      <c r="F38" s="88">
        <v>2</v>
      </c>
      <c r="G38" s="62" t="s">
        <v>417</v>
      </c>
      <c r="H38" s="88" t="s">
        <v>38</v>
      </c>
      <c r="I38" s="774">
        <f t="shared" si="4"/>
        <v>23.747679999999999</v>
      </c>
      <c r="J38" s="56">
        <v>0.05</v>
      </c>
      <c r="K38" s="56">
        <v>0.02</v>
      </c>
      <c r="L38" s="56">
        <v>0.03</v>
      </c>
      <c r="M38" s="56">
        <v>0.04</v>
      </c>
      <c r="N38" s="56">
        <v>0.01</v>
      </c>
      <c r="O38" s="56">
        <v>0.1</v>
      </c>
      <c r="P38" s="56">
        <v>0</v>
      </c>
      <c r="Q38" s="56">
        <f t="shared" si="5"/>
        <v>0.25</v>
      </c>
      <c r="R38" s="749">
        <f t="shared" si="6"/>
        <v>17.810759999999998</v>
      </c>
      <c r="S38" s="749">
        <v>14.8423</v>
      </c>
      <c r="T38" s="188" t="s">
        <v>443</v>
      </c>
      <c r="U38" s="58" t="s">
        <v>1720</v>
      </c>
    </row>
    <row r="39" spans="1:21" s="148" customFormat="1" ht="62.4" x14ac:dyDescent="0.3">
      <c r="A39" s="60" t="s">
        <v>2058</v>
      </c>
      <c r="B39" s="74" t="s">
        <v>950</v>
      </c>
      <c r="C39" s="74"/>
      <c r="D39" s="168">
        <v>100</v>
      </c>
      <c r="E39" s="62" t="s">
        <v>417</v>
      </c>
      <c r="F39" s="88">
        <v>0.6</v>
      </c>
      <c r="G39" s="62" t="s">
        <v>417</v>
      </c>
      <c r="H39" s="88" t="s">
        <v>38</v>
      </c>
      <c r="I39" s="774">
        <f t="shared" si="4"/>
        <v>24.258560000000003</v>
      </c>
      <c r="J39" s="56">
        <v>0.05</v>
      </c>
      <c r="K39" s="56">
        <v>0.02</v>
      </c>
      <c r="L39" s="56">
        <v>0.03</v>
      </c>
      <c r="M39" s="56">
        <v>0.04</v>
      </c>
      <c r="N39" s="56">
        <v>0.01</v>
      </c>
      <c r="O39" s="56">
        <v>0.1</v>
      </c>
      <c r="P39" s="56">
        <v>0</v>
      </c>
      <c r="Q39" s="56">
        <f t="shared" si="5"/>
        <v>0.25</v>
      </c>
      <c r="R39" s="749">
        <f t="shared" si="6"/>
        <v>18.193920000000002</v>
      </c>
      <c r="S39" s="749">
        <v>15.161600000000002</v>
      </c>
      <c r="T39" s="188" t="s">
        <v>443</v>
      </c>
      <c r="U39" s="58" t="s">
        <v>1720</v>
      </c>
    </row>
    <row r="40" spans="1:21" s="148" customFormat="1" ht="62.4" x14ac:dyDescent="0.3">
      <c r="A40" s="60" t="s">
        <v>951</v>
      </c>
      <c r="B40" s="74" t="s">
        <v>952</v>
      </c>
      <c r="C40" s="74"/>
      <c r="D40" s="168">
        <v>1</v>
      </c>
      <c r="E40" s="62" t="s">
        <v>417</v>
      </c>
      <c r="F40" s="88">
        <v>0.1</v>
      </c>
      <c r="G40" s="62" t="s">
        <v>417</v>
      </c>
      <c r="H40" s="55" t="s">
        <v>17</v>
      </c>
      <c r="I40" s="774">
        <f t="shared" si="4"/>
        <v>19.2</v>
      </c>
      <c r="J40" s="56">
        <v>0.05</v>
      </c>
      <c r="K40" s="56">
        <v>0.02</v>
      </c>
      <c r="L40" s="56">
        <v>0.03</v>
      </c>
      <c r="M40" s="56">
        <v>0.04</v>
      </c>
      <c r="N40" s="56">
        <v>0.01</v>
      </c>
      <c r="O40" s="56">
        <v>0.1</v>
      </c>
      <c r="P40" s="56">
        <v>0</v>
      </c>
      <c r="Q40" s="56">
        <f t="shared" si="5"/>
        <v>0.25</v>
      </c>
      <c r="R40" s="749">
        <f t="shared" si="6"/>
        <v>14.399999999999999</v>
      </c>
      <c r="S40" s="749">
        <v>12</v>
      </c>
      <c r="T40" s="188" t="s">
        <v>443</v>
      </c>
      <c r="U40" s="58" t="s">
        <v>1720</v>
      </c>
    </row>
    <row r="41" spans="1:21" s="148" customFormat="1" ht="62.4" x14ac:dyDescent="0.3">
      <c r="A41" s="60" t="s">
        <v>953</v>
      </c>
      <c r="B41" s="74" t="s">
        <v>954</v>
      </c>
      <c r="C41" s="74"/>
      <c r="D41" s="168">
        <v>1</v>
      </c>
      <c r="E41" s="62" t="s">
        <v>417</v>
      </c>
      <c r="F41" s="88">
        <v>0.1</v>
      </c>
      <c r="G41" s="62" t="s">
        <v>417</v>
      </c>
      <c r="H41" s="88" t="s">
        <v>38</v>
      </c>
      <c r="I41" s="774">
        <f t="shared" si="4"/>
        <v>19.2</v>
      </c>
      <c r="J41" s="56">
        <v>0.05</v>
      </c>
      <c r="K41" s="56">
        <v>0.02</v>
      </c>
      <c r="L41" s="56">
        <v>0.03</v>
      </c>
      <c r="M41" s="56">
        <v>0.04</v>
      </c>
      <c r="N41" s="56">
        <v>0.01</v>
      </c>
      <c r="O41" s="56">
        <v>0.1</v>
      </c>
      <c r="P41" s="56">
        <v>0</v>
      </c>
      <c r="Q41" s="56">
        <f t="shared" si="5"/>
        <v>0.25</v>
      </c>
      <c r="R41" s="749">
        <f t="shared" si="6"/>
        <v>14.399999999999999</v>
      </c>
      <c r="S41" s="749">
        <v>12</v>
      </c>
      <c r="T41" s="188" t="s">
        <v>443</v>
      </c>
      <c r="U41" s="58" t="s">
        <v>1720</v>
      </c>
    </row>
    <row r="42" spans="1:21" s="148" customFormat="1" ht="62.4" x14ac:dyDescent="0.3">
      <c r="A42" s="60" t="s">
        <v>955</v>
      </c>
      <c r="B42" s="74" t="s">
        <v>956</v>
      </c>
      <c r="C42" s="74"/>
      <c r="D42" s="168">
        <v>100</v>
      </c>
      <c r="E42" s="62" t="s">
        <v>417</v>
      </c>
      <c r="F42" s="88">
        <v>0.8</v>
      </c>
      <c r="G42" s="62" t="s">
        <v>417</v>
      </c>
      <c r="H42" s="55" t="s">
        <v>17</v>
      </c>
      <c r="I42" s="774">
        <f>R42/(1-Q42)</f>
        <v>168.59039999999999</v>
      </c>
      <c r="J42" s="56">
        <v>0.05</v>
      </c>
      <c r="K42" s="56">
        <v>0.02</v>
      </c>
      <c r="L42" s="56">
        <v>0.03</v>
      </c>
      <c r="M42" s="56">
        <v>0.04</v>
      </c>
      <c r="N42" s="56">
        <v>0.01</v>
      </c>
      <c r="O42" s="56">
        <v>0.1</v>
      </c>
      <c r="P42" s="56">
        <v>0</v>
      </c>
      <c r="Q42" s="56">
        <f>SUM(J42:P42)</f>
        <v>0.25</v>
      </c>
      <c r="R42" s="749">
        <f t="shared" si="6"/>
        <v>126.44279999999999</v>
      </c>
      <c r="S42" s="749">
        <v>105.369</v>
      </c>
      <c r="T42" s="188" t="s">
        <v>443</v>
      </c>
      <c r="U42" s="58" t="s">
        <v>1720</v>
      </c>
    </row>
    <row r="43" spans="1:21" s="148" customFormat="1" ht="46.8" x14ac:dyDescent="0.3">
      <c r="A43" s="60" t="s">
        <v>957</v>
      </c>
      <c r="B43" s="74" t="s">
        <v>958</v>
      </c>
      <c r="C43" s="74"/>
      <c r="D43" s="168">
        <v>100</v>
      </c>
      <c r="E43" s="62" t="s">
        <v>417</v>
      </c>
      <c r="F43" s="88">
        <v>0.2</v>
      </c>
      <c r="G43" s="62" t="s">
        <v>417</v>
      </c>
      <c r="H43" s="55" t="s">
        <v>38</v>
      </c>
      <c r="I43" s="774">
        <f t="shared" si="4"/>
        <v>24.769439999999999</v>
      </c>
      <c r="J43" s="56">
        <v>0.05</v>
      </c>
      <c r="K43" s="56">
        <v>0.02</v>
      </c>
      <c r="L43" s="56">
        <v>0.03</v>
      </c>
      <c r="M43" s="56">
        <v>0.04</v>
      </c>
      <c r="N43" s="56">
        <v>0.01</v>
      </c>
      <c r="O43" s="56">
        <v>0.1</v>
      </c>
      <c r="P43" s="56">
        <v>0</v>
      </c>
      <c r="Q43" s="56">
        <f t="shared" si="5"/>
        <v>0.25</v>
      </c>
      <c r="R43" s="749">
        <f t="shared" si="6"/>
        <v>18.577079999999999</v>
      </c>
      <c r="S43" s="749">
        <v>15.4809</v>
      </c>
      <c r="T43" s="188" t="s">
        <v>443</v>
      </c>
      <c r="U43" s="58" t="s">
        <v>1720</v>
      </c>
    </row>
    <row r="44" spans="1:21" s="148" customFormat="1" ht="62.4" x14ac:dyDescent="0.3">
      <c r="A44" s="60" t="s">
        <v>959</v>
      </c>
      <c r="B44" s="74" t="s">
        <v>960</v>
      </c>
      <c r="C44" s="74"/>
      <c r="D44" s="168">
        <v>100</v>
      </c>
      <c r="E44" s="62" t="s">
        <v>417</v>
      </c>
      <c r="F44" s="88">
        <v>2.4</v>
      </c>
      <c r="G44" s="62">
        <v>96</v>
      </c>
      <c r="H44" s="55" t="s">
        <v>38</v>
      </c>
      <c r="I44" s="774">
        <f t="shared" si="4"/>
        <v>104</v>
      </c>
      <c r="J44" s="56">
        <v>0.05</v>
      </c>
      <c r="K44" s="56">
        <v>0.02</v>
      </c>
      <c r="L44" s="56">
        <v>0.03</v>
      </c>
      <c r="M44" s="56">
        <v>0.04</v>
      </c>
      <c r="N44" s="56">
        <v>0.01</v>
      </c>
      <c r="O44" s="56">
        <v>0.1</v>
      </c>
      <c r="P44" s="56">
        <v>0</v>
      </c>
      <c r="Q44" s="56">
        <f t="shared" si="5"/>
        <v>0.25</v>
      </c>
      <c r="R44" s="749">
        <f t="shared" si="6"/>
        <v>78</v>
      </c>
      <c r="S44" s="749">
        <v>65</v>
      </c>
      <c r="T44" s="188" t="s">
        <v>443</v>
      </c>
      <c r="U44" s="58" t="s">
        <v>1720</v>
      </c>
    </row>
    <row r="45" spans="1:21" s="148" customFormat="1" ht="62.4" x14ac:dyDescent="0.3">
      <c r="A45" s="60" t="s">
        <v>961</v>
      </c>
      <c r="B45" s="87" t="s">
        <v>962</v>
      </c>
      <c r="C45" s="74"/>
      <c r="D45" s="168">
        <v>100</v>
      </c>
      <c r="E45" s="62" t="s">
        <v>417</v>
      </c>
      <c r="F45" s="88">
        <v>0.4</v>
      </c>
      <c r="G45" s="62" t="s">
        <v>417</v>
      </c>
      <c r="H45" s="55" t="s">
        <v>38</v>
      </c>
      <c r="I45" s="774">
        <f t="shared" si="4"/>
        <v>83.2</v>
      </c>
      <c r="J45" s="56">
        <v>0.05</v>
      </c>
      <c r="K45" s="56">
        <v>0.02</v>
      </c>
      <c r="L45" s="56">
        <v>0.03</v>
      </c>
      <c r="M45" s="56">
        <v>0.04</v>
      </c>
      <c r="N45" s="56">
        <v>0.01</v>
      </c>
      <c r="O45" s="56">
        <v>0.1</v>
      </c>
      <c r="P45" s="56">
        <v>0</v>
      </c>
      <c r="Q45" s="56">
        <f t="shared" si="5"/>
        <v>0.25</v>
      </c>
      <c r="R45" s="749">
        <f t="shared" si="6"/>
        <v>62.4</v>
      </c>
      <c r="S45" s="749">
        <v>52</v>
      </c>
      <c r="T45" s="188" t="s">
        <v>443</v>
      </c>
      <c r="U45" s="58" t="s">
        <v>1720</v>
      </c>
    </row>
    <row r="46" spans="1:21" ht="46.8" x14ac:dyDescent="0.3">
      <c r="A46" s="53" t="s">
        <v>963</v>
      </c>
      <c r="B46" s="74" t="s">
        <v>964</v>
      </c>
      <c r="C46" s="267" t="s">
        <v>417</v>
      </c>
      <c r="D46" s="187">
        <v>100</v>
      </c>
      <c r="E46" s="55" t="s">
        <v>417</v>
      </c>
      <c r="F46" s="69">
        <v>0.7</v>
      </c>
      <c r="G46" s="55" t="s">
        <v>417</v>
      </c>
      <c r="H46" s="55" t="s">
        <v>17</v>
      </c>
      <c r="I46" s="774">
        <f t="shared" si="4"/>
        <v>94.399999999999991</v>
      </c>
      <c r="J46" s="56">
        <v>0.05</v>
      </c>
      <c r="K46" s="56">
        <v>0.02</v>
      </c>
      <c r="L46" s="56">
        <v>0.03</v>
      </c>
      <c r="M46" s="56">
        <v>0.04</v>
      </c>
      <c r="N46" s="56">
        <v>0.01</v>
      </c>
      <c r="O46" s="56">
        <v>0.1</v>
      </c>
      <c r="P46" s="56">
        <v>0</v>
      </c>
      <c r="Q46" s="56">
        <f t="shared" si="5"/>
        <v>0.25</v>
      </c>
      <c r="R46" s="749">
        <f t="shared" si="6"/>
        <v>70.8</v>
      </c>
      <c r="S46" s="749">
        <v>59</v>
      </c>
      <c r="T46" s="188" t="s">
        <v>443</v>
      </c>
      <c r="U46" s="58" t="s">
        <v>1720</v>
      </c>
    </row>
    <row r="47" spans="1:21" ht="62.4" x14ac:dyDescent="0.3">
      <c r="A47" s="53" t="s">
        <v>965</v>
      </c>
      <c r="B47" s="74" t="s">
        <v>966</v>
      </c>
      <c r="C47" s="267" t="s">
        <v>417</v>
      </c>
      <c r="D47" s="187">
        <v>100</v>
      </c>
      <c r="E47" s="55" t="s">
        <v>417</v>
      </c>
      <c r="F47" s="69">
        <v>0.9</v>
      </c>
      <c r="G47" s="55" t="s">
        <v>417</v>
      </c>
      <c r="H47" s="55" t="s">
        <v>17</v>
      </c>
      <c r="I47" s="774">
        <f t="shared" si="4"/>
        <v>131.54335999999998</v>
      </c>
      <c r="J47" s="56">
        <v>0.05</v>
      </c>
      <c r="K47" s="56">
        <v>0.02</v>
      </c>
      <c r="L47" s="56">
        <v>0.03</v>
      </c>
      <c r="M47" s="56">
        <v>0.04</v>
      </c>
      <c r="N47" s="56">
        <v>0.01</v>
      </c>
      <c r="O47" s="56">
        <v>0.1</v>
      </c>
      <c r="P47" s="56">
        <v>0</v>
      </c>
      <c r="Q47" s="56">
        <f t="shared" si="5"/>
        <v>0.25</v>
      </c>
      <c r="R47" s="749">
        <f t="shared" si="6"/>
        <v>98.657519999999991</v>
      </c>
      <c r="S47" s="749">
        <v>82.21459999999999</v>
      </c>
      <c r="T47" s="188" t="s">
        <v>443</v>
      </c>
      <c r="U47" s="58" t="s">
        <v>1720</v>
      </c>
    </row>
    <row r="48" spans="1:21" s="147" customFormat="1" ht="62.4" x14ac:dyDescent="0.3">
      <c r="A48" s="60" t="s">
        <v>967</v>
      </c>
      <c r="B48" s="87" t="s">
        <v>2953</v>
      </c>
      <c r="C48" s="285" t="s">
        <v>417</v>
      </c>
      <c r="D48" s="168">
        <v>100</v>
      </c>
      <c r="E48" s="62" t="s">
        <v>417</v>
      </c>
      <c r="F48" s="88">
        <v>4.7</v>
      </c>
      <c r="G48" s="62" t="s">
        <v>417</v>
      </c>
      <c r="H48" s="62" t="s">
        <v>17</v>
      </c>
      <c r="I48" s="749">
        <f t="shared" si="4"/>
        <v>207.99407999999997</v>
      </c>
      <c r="J48" s="65">
        <v>0.05</v>
      </c>
      <c r="K48" s="65">
        <v>0.02</v>
      </c>
      <c r="L48" s="65">
        <v>0.03</v>
      </c>
      <c r="M48" s="65">
        <v>0.04</v>
      </c>
      <c r="N48" s="65">
        <v>0.01</v>
      </c>
      <c r="O48" s="65">
        <v>0.1</v>
      </c>
      <c r="P48" s="65">
        <v>0</v>
      </c>
      <c r="Q48" s="65">
        <f t="shared" si="5"/>
        <v>0.25</v>
      </c>
      <c r="R48" s="749">
        <f t="shared" si="6"/>
        <v>155.99555999999998</v>
      </c>
      <c r="S48" s="749">
        <v>129.99629999999999</v>
      </c>
      <c r="T48" s="285" t="s">
        <v>1030</v>
      </c>
      <c r="U48" s="67" t="s">
        <v>1720</v>
      </c>
    </row>
    <row r="49" spans="1:21" s="148" customFormat="1" ht="62.4" x14ac:dyDescent="0.3">
      <c r="A49" s="60" t="s">
        <v>968</v>
      </c>
      <c r="B49" s="74" t="s">
        <v>969</v>
      </c>
      <c r="C49" s="74"/>
      <c r="D49" s="168">
        <v>100</v>
      </c>
      <c r="E49" s="62" t="s">
        <v>417</v>
      </c>
      <c r="F49" s="88">
        <v>1.2</v>
      </c>
      <c r="G49" s="62" t="s">
        <v>417</v>
      </c>
      <c r="H49" s="55" t="s">
        <v>17</v>
      </c>
      <c r="I49" s="774">
        <f t="shared" si="4"/>
        <v>65.771679999999989</v>
      </c>
      <c r="J49" s="56">
        <v>0.05</v>
      </c>
      <c r="K49" s="56">
        <v>0.02</v>
      </c>
      <c r="L49" s="56">
        <v>0.03</v>
      </c>
      <c r="M49" s="56">
        <v>0.04</v>
      </c>
      <c r="N49" s="56">
        <v>0.01</v>
      </c>
      <c r="O49" s="56">
        <v>0.1</v>
      </c>
      <c r="P49" s="56">
        <v>0</v>
      </c>
      <c r="Q49" s="56">
        <f t="shared" si="5"/>
        <v>0.25</v>
      </c>
      <c r="R49" s="749">
        <f t="shared" si="6"/>
        <v>49.328759999999996</v>
      </c>
      <c r="S49" s="749">
        <v>41.107299999999995</v>
      </c>
      <c r="T49" s="188" t="s">
        <v>443</v>
      </c>
      <c r="U49" s="58" t="s">
        <v>1720</v>
      </c>
    </row>
    <row r="50" spans="1:21" ht="78" x14ac:dyDescent="0.3">
      <c r="A50" s="53" t="s">
        <v>2739</v>
      </c>
      <c r="B50" s="74" t="s">
        <v>2740</v>
      </c>
      <c r="C50" s="267" t="s">
        <v>473</v>
      </c>
      <c r="D50" s="187">
        <v>250</v>
      </c>
      <c r="E50" s="55" t="s">
        <v>473</v>
      </c>
      <c r="F50" s="69">
        <v>2.5</v>
      </c>
      <c r="G50" s="55" t="s">
        <v>473</v>
      </c>
      <c r="H50" s="55" t="s">
        <v>17</v>
      </c>
      <c r="I50" s="774">
        <f t="shared" si="4"/>
        <v>307.40143999999998</v>
      </c>
      <c r="J50" s="56">
        <v>0.05</v>
      </c>
      <c r="K50" s="56">
        <v>0.02</v>
      </c>
      <c r="L50" s="56">
        <v>0.03</v>
      </c>
      <c r="M50" s="56">
        <v>0.04</v>
      </c>
      <c r="N50" s="56">
        <v>0.01</v>
      </c>
      <c r="O50" s="56">
        <v>0.1</v>
      </c>
      <c r="P50" s="56">
        <v>0</v>
      </c>
      <c r="Q50" s="56">
        <f t="shared" si="5"/>
        <v>0.25</v>
      </c>
      <c r="R50" s="749">
        <f t="shared" si="6"/>
        <v>230.55107999999998</v>
      </c>
      <c r="S50" s="749">
        <v>192.1259</v>
      </c>
      <c r="T50" s="188" t="s">
        <v>443</v>
      </c>
      <c r="U50" s="58" t="s">
        <v>1720</v>
      </c>
    </row>
    <row r="51" spans="1:21" s="287" customFormat="1" ht="46.8" x14ac:dyDescent="0.3">
      <c r="A51" s="60" t="s">
        <v>2518</v>
      </c>
      <c r="B51" s="87" t="s">
        <v>2059</v>
      </c>
      <c r="C51" s="285">
        <v>3994</v>
      </c>
      <c r="D51" s="168">
        <v>10</v>
      </c>
      <c r="E51" s="62">
        <v>15.9</v>
      </c>
      <c r="F51" s="88">
        <v>9.3000000000000007</v>
      </c>
      <c r="G51" s="62" t="s">
        <v>473</v>
      </c>
      <c r="H51" s="62" t="s">
        <v>17</v>
      </c>
      <c r="I51" s="749">
        <f t="shared" si="4"/>
        <v>141.06879999999998</v>
      </c>
      <c r="J51" s="65">
        <v>0.05</v>
      </c>
      <c r="K51" s="65">
        <v>0.02</v>
      </c>
      <c r="L51" s="65">
        <v>0.03</v>
      </c>
      <c r="M51" s="65">
        <v>0.04</v>
      </c>
      <c r="N51" s="65">
        <v>0.01</v>
      </c>
      <c r="O51" s="65">
        <v>0.1</v>
      </c>
      <c r="P51" s="65">
        <v>0</v>
      </c>
      <c r="Q51" s="65">
        <f t="shared" si="5"/>
        <v>0.25</v>
      </c>
      <c r="R51" s="749">
        <f t="shared" si="6"/>
        <v>105.80159999999999</v>
      </c>
      <c r="S51" s="749">
        <v>88.167999999999992</v>
      </c>
      <c r="T51" s="88" t="s">
        <v>443</v>
      </c>
      <c r="U51" s="67" t="s">
        <v>1720</v>
      </c>
    </row>
    <row r="52" spans="1:21" ht="46.8" x14ac:dyDescent="0.3">
      <c r="A52" s="53" t="s">
        <v>970</v>
      </c>
      <c r="B52" s="74" t="s">
        <v>971</v>
      </c>
      <c r="C52" s="267" t="s">
        <v>417</v>
      </c>
      <c r="D52" s="187">
        <v>100</v>
      </c>
      <c r="E52" s="55" t="s">
        <v>417</v>
      </c>
      <c r="F52" s="69">
        <v>0.6</v>
      </c>
      <c r="G52" s="55" t="s">
        <v>417</v>
      </c>
      <c r="H52" s="55" t="s">
        <v>17</v>
      </c>
      <c r="I52" s="774">
        <f t="shared" si="4"/>
        <v>46.045119999999997</v>
      </c>
      <c r="J52" s="56">
        <v>0.05</v>
      </c>
      <c r="K52" s="56">
        <v>0.02</v>
      </c>
      <c r="L52" s="56">
        <v>0.03</v>
      </c>
      <c r="M52" s="56">
        <v>0.04</v>
      </c>
      <c r="N52" s="56">
        <v>0.01</v>
      </c>
      <c r="O52" s="56">
        <v>0.1</v>
      </c>
      <c r="P52" s="56">
        <v>0</v>
      </c>
      <c r="Q52" s="56">
        <f t="shared" si="5"/>
        <v>0.25</v>
      </c>
      <c r="R52" s="749">
        <f t="shared" si="6"/>
        <v>34.533839999999998</v>
      </c>
      <c r="S52" s="749">
        <v>28.778200000000002</v>
      </c>
      <c r="T52" s="188" t="s">
        <v>443</v>
      </c>
      <c r="U52" s="58" t="s">
        <v>1720</v>
      </c>
    </row>
    <row r="53" spans="1:21" s="148" customFormat="1" ht="49.5" customHeight="1" x14ac:dyDescent="0.3">
      <c r="A53" s="60" t="s">
        <v>972</v>
      </c>
      <c r="B53" s="74" t="s">
        <v>973</v>
      </c>
      <c r="C53" s="74"/>
      <c r="D53" s="168">
        <v>10</v>
      </c>
      <c r="E53" s="62" t="s">
        <v>417</v>
      </c>
      <c r="F53" s="88">
        <v>21.2</v>
      </c>
      <c r="G53" s="62" t="s">
        <v>417</v>
      </c>
      <c r="H53" s="55" t="s">
        <v>17</v>
      </c>
      <c r="I53" s="774">
        <f>R53/(1-Q53)</f>
        <v>260.8</v>
      </c>
      <c r="J53" s="56">
        <v>0.05</v>
      </c>
      <c r="K53" s="56">
        <v>0.02</v>
      </c>
      <c r="L53" s="56">
        <v>0.03</v>
      </c>
      <c r="M53" s="56">
        <v>0.04</v>
      </c>
      <c r="N53" s="56">
        <v>0.01</v>
      </c>
      <c r="O53" s="56">
        <v>0.1</v>
      </c>
      <c r="P53" s="56">
        <v>0</v>
      </c>
      <c r="Q53" s="56">
        <f>SUM(J53:P53)</f>
        <v>0.25</v>
      </c>
      <c r="R53" s="749">
        <f t="shared" si="6"/>
        <v>195.6</v>
      </c>
      <c r="S53" s="749">
        <v>163</v>
      </c>
      <c r="T53" s="188" t="s">
        <v>443</v>
      </c>
      <c r="U53" s="58" t="s">
        <v>1720</v>
      </c>
    </row>
    <row r="54" spans="1:21" ht="62.4" x14ac:dyDescent="0.3">
      <c r="A54" s="53" t="s">
        <v>974</v>
      </c>
      <c r="B54" s="74" t="s">
        <v>975</v>
      </c>
      <c r="C54" s="267" t="s">
        <v>417</v>
      </c>
      <c r="D54" s="187">
        <v>100</v>
      </c>
      <c r="E54" s="55" t="s">
        <v>417</v>
      </c>
      <c r="F54" s="69">
        <v>2</v>
      </c>
      <c r="G54" s="55" t="s">
        <v>417</v>
      </c>
      <c r="H54" s="55" t="s">
        <v>17</v>
      </c>
      <c r="I54" s="774">
        <f>R54/(1-Q54)</f>
        <v>233.53808000000004</v>
      </c>
      <c r="J54" s="56">
        <v>0.05</v>
      </c>
      <c r="K54" s="56">
        <v>0.02</v>
      </c>
      <c r="L54" s="56">
        <v>0.03</v>
      </c>
      <c r="M54" s="56">
        <v>0.04</v>
      </c>
      <c r="N54" s="56">
        <v>0.01</v>
      </c>
      <c r="O54" s="56">
        <v>0.1</v>
      </c>
      <c r="P54" s="56">
        <v>0</v>
      </c>
      <c r="Q54" s="56">
        <f>SUM(J54:P54)</f>
        <v>0.25</v>
      </c>
      <c r="R54" s="749">
        <f t="shared" si="6"/>
        <v>175.15356000000003</v>
      </c>
      <c r="S54" s="749">
        <v>145.96130000000002</v>
      </c>
      <c r="T54" s="188" t="s">
        <v>443</v>
      </c>
      <c r="U54" s="58" t="s">
        <v>1720</v>
      </c>
    </row>
    <row r="55" spans="1:21" ht="18" x14ac:dyDescent="0.3">
      <c r="A55" s="238"/>
      <c r="B55" s="77"/>
      <c r="C55" s="268"/>
      <c r="D55" s="288"/>
      <c r="E55" s="79"/>
      <c r="F55" s="78"/>
      <c r="G55" s="79"/>
      <c r="H55" s="79"/>
      <c r="I55" s="850"/>
      <c r="J55" s="165"/>
      <c r="K55" s="165"/>
      <c r="L55" s="165"/>
      <c r="M55" s="165"/>
      <c r="N55" s="165"/>
      <c r="O55" s="165"/>
      <c r="P55" s="165"/>
      <c r="Q55" s="165"/>
      <c r="R55" s="850"/>
      <c r="S55" s="850"/>
      <c r="T55" s="270"/>
      <c r="U55" s="114"/>
    </row>
    <row r="56" spans="1:21" ht="18" x14ac:dyDescent="0.3">
      <c r="A56" s="47" t="s">
        <v>2098</v>
      </c>
      <c r="B56" s="48"/>
      <c r="C56" s="48"/>
      <c r="D56" s="49"/>
      <c r="E56" s="49"/>
      <c r="F56" s="49"/>
      <c r="G56" s="50"/>
      <c r="H56" s="51"/>
      <c r="I56" s="772"/>
      <c r="J56" s="51"/>
      <c r="K56" s="51"/>
      <c r="L56" s="51"/>
      <c r="M56" s="51"/>
      <c r="N56" s="51"/>
      <c r="O56" s="51"/>
      <c r="P56" s="51"/>
      <c r="Q56" s="51"/>
      <c r="R56" s="907"/>
      <c r="S56" s="907"/>
      <c r="T56" s="51"/>
      <c r="U56" s="51"/>
    </row>
    <row r="57" spans="1:21" s="148" customFormat="1" ht="50.4" customHeight="1" x14ac:dyDescent="0.3">
      <c r="A57" s="60" t="s">
        <v>2199</v>
      </c>
      <c r="B57" s="74" t="s">
        <v>2200</v>
      </c>
      <c r="C57" s="88">
        <v>3600</v>
      </c>
      <c r="D57" s="187">
        <v>10</v>
      </c>
      <c r="E57" s="55">
        <v>36</v>
      </c>
      <c r="F57" s="69">
        <v>21.4</v>
      </c>
      <c r="G57" s="55">
        <v>27</v>
      </c>
      <c r="H57" s="88" t="s">
        <v>38</v>
      </c>
      <c r="I57" s="774">
        <f t="shared" ref="I57:I58" si="7">R57/(1-Q57)</f>
        <v>115.75551999999999</v>
      </c>
      <c r="J57" s="56">
        <v>0.05</v>
      </c>
      <c r="K57" s="56">
        <v>0.02</v>
      </c>
      <c r="L57" s="56">
        <v>0.03</v>
      </c>
      <c r="M57" s="56">
        <v>0.04</v>
      </c>
      <c r="N57" s="56">
        <v>0.01</v>
      </c>
      <c r="O57" s="56">
        <v>0.1</v>
      </c>
      <c r="P57" s="56">
        <v>0</v>
      </c>
      <c r="Q57" s="56">
        <f t="shared" ref="Q57" si="8">SUM(J57:P57)</f>
        <v>0.25</v>
      </c>
      <c r="R57" s="749">
        <f t="shared" ref="R57:R59" si="9">S57*1.2</f>
        <v>86.816639999999992</v>
      </c>
      <c r="S57" s="749">
        <v>72.347200000000001</v>
      </c>
      <c r="T57" s="188" t="s">
        <v>443</v>
      </c>
      <c r="U57" s="189" t="s">
        <v>1720</v>
      </c>
    </row>
    <row r="58" spans="1:21" s="148" customFormat="1" ht="78" x14ac:dyDescent="0.3">
      <c r="A58" s="60" t="s">
        <v>2097</v>
      </c>
      <c r="B58" s="74" t="s">
        <v>2099</v>
      </c>
      <c r="C58" s="88">
        <v>125</v>
      </c>
      <c r="D58" s="168">
        <v>200</v>
      </c>
      <c r="E58" s="88" t="s">
        <v>417</v>
      </c>
      <c r="F58" s="88">
        <v>5.5</v>
      </c>
      <c r="G58" s="62">
        <v>96</v>
      </c>
      <c r="H58" s="88" t="s">
        <v>38</v>
      </c>
      <c r="I58" s="774">
        <f t="shared" si="7"/>
        <v>59.327999999999996</v>
      </c>
      <c r="J58" s="56">
        <v>0.05</v>
      </c>
      <c r="K58" s="56">
        <v>0.02</v>
      </c>
      <c r="L58" s="56">
        <v>0.03</v>
      </c>
      <c r="M58" s="56">
        <v>0.04</v>
      </c>
      <c r="N58" s="56">
        <v>0.01</v>
      </c>
      <c r="O58" s="56">
        <v>0.1</v>
      </c>
      <c r="P58" s="56">
        <v>0</v>
      </c>
      <c r="Q58" s="56">
        <f t="shared" ref="Q58" si="10">SUM(J58:P58)</f>
        <v>0.25</v>
      </c>
      <c r="R58" s="749">
        <f t="shared" si="9"/>
        <v>44.495999999999995</v>
      </c>
      <c r="S58" s="749">
        <v>37.08</v>
      </c>
      <c r="T58" s="188" t="s">
        <v>443</v>
      </c>
      <c r="U58" s="189" t="s">
        <v>1720</v>
      </c>
    </row>
    <row r="59" spans="1:21" s="148" customFormat="1" ht="62.4" x14ac:dyDescent="0.3">
      <c r="A59" s="60" t="s">
        <v>2204</v>
      </c>
      <c r="B59" s="74" t="s">
        <v>2205</v>
      </c>
      <c r="C59" s="88" t="s">
        <v>417</v>
      </c>
      <c r="D59" s="168">
        <v>200</v>
      </c>
      <c r="E59" s="88" t="s">
        <v>417</v>
      </c>
      <c r="F59" s="88">
        <v>6.8</v>
      </c>
      <c r="G59" s="62">
        <v>96</v>
      </c>
      <c r="H59" s="88" t="s">
        <v>38</v>
      </c>
      <c r="I59" s="774">
        <f t="shared" ref="I59" si="11">R59/(1-Q59)</f>
        <v>59.327999999999996</v>
      </c>
      <c r="J59" s="56">
        <v>0.05</v>
      </c>
      <c r="K59" s="56">
        <v>0.02</v>
      </c>
      <c r="L59" s="56">
        <v>0.03</v>
      </c>
      <c r="M59" s="56">
        <v>0.04</v>
      </c>
      <c r="N59" s="56">
        <v>0.01</v>
      </c>
      <c r="O59" s="56">
        <v>0.1</v>
      </c>
      <c r="P59" s="56">
        <v>0</v>
      </c>
      <c r="Q59" s="56">
        <f t="shared" ref="Q59" si="12">SUM(J59:P59)</f>
        <v>0.25</v>
      </c>
      <c r="R59" s="749">
        <f t="shared" si="9"/>
        <v>44.495999999999995</v>
      </c>
      <c r="S59" s="749">
        <v>37.08</v>
      </c>
      <c r="T59" s="188" t="s">
        <v>443</v>
      </c>
      <c r="U59" s="189" t="s">
        <v>1720</v>
      </c>
    </row>
    <row r="60" spans="1:21" ht="18" x14ac:dyDescent="0.3">
      <c r="A60" s="238"/>
      <c r="B60" s="77"/>
      <c r="C60" s="268"/>
      <c r="D60" s="288"/>
      <c r="E60" s="79"/>
      <c r="F60" s="78"/>
      <c r="G60" s="79"/>
      <c r="H60" s="79"/>
      <c r="I60" s="850"/>
      <c r="J60" s="165"/>
      <c r="K60" s="165"/>
      <c r="L60" s="165"/>
      <c r="M60" s="165"/>
      <c r="N60" s="165"/>
      <c r="O60" s="165"/>
      <c r="P60" s="165"/>
      <c r="Q60" s="165"/>
      <c r="R60" s="850"/>
      <c r="S60" s="850"/>
      <c r="T60" s="270"/>
      <c r="U60" s="114"/>
    </row>
    <row r="61" spans="1:21" x14ac:dyDescent="0.3">
      <c r="A61" s="289"/>
      <c r="B61" s="290"/>
      <c r="C61" s="290"/>
      <c r="D61" s="291"/>
      <c r="E61" s="291"/>
      <c r="F61" s="291"/>
      <c r="G61" s="291"/>
      <c r="H61" s="135"/>
      <c r="I61" s="763"/>
      <c r="J61" s="135"/>
      <c r="K61" s="135"/>
      <c r="L61" s="135"/>
      <c r="M61" s="135"/>
      <c r="N61" s="135"/>
      <c r="O61" s="135"/>
      <c r="P61" s="135"/>
      <c r="Q61" s="135"/>
      <c r="R61" s="750"/>
      <c r="S61" s="750"/>
      <c r="T61" s="135"/>
      <c r="U61" s="135"/>
    </row>
    <row r="62" spans="1:21" ht="18" x14ac:dyDescent="0.3">
      <c r="A62" s="47" t="s">
        <v>2002</v>
      </c>
      <c r="B62" s="48"/>
      <c r="C62" s="48"/>
      <c r="D62" s="49"/>
      <c r="E62" s="49"/>
      <c r="F62" s="49"/>
      <c r="G62" s="50"/>
      <c r="H62" s="51"/>
      <c r="I62" s="772"/>
      <c r="J62" s="51"/>
      <c r="K62" s="51"/>
      <c r="L62" s="51"/>
      <c r="M62" s="51"/>
      <c r="N62" s="51"/>
      <c r="O62" s="51"/>
      <c r="P62" s="51"/>
      <c r="Q62" s="51"/>
      <c r="R62" s="907"/>
      <c r="S62" s="907"/>
      <c r="T62" s="51"/>
      <c r="U62" s="51"/>
    </row>
    <row r="63" spans="1:21" s="148" customFormat="1" ht="46.8" x14ac:dyDescent="0.3">
      <c r="A63" s="60" t="s">
        <v>976</v>
      </c>
      <c r="B63" s="74" t="s">
        <v>977</v>
      </c>
      <c r="C63" s="74"/>
      <c r="D63" s="168">
        <v>10</v>
      </c>
      <c r="E63" s="62" t="s">
        <v>417</v>
      </c>
      <c r="F63" s="88">
        <v>25.2</v>
      </c>
      <c r="G63" s="62" t="s">
        <v>417</v>
      </c>
      <c r="H63" s="88" t="s">
        <v>38</v>
      </c>
      <c r="I63" s="774">
        <f t="shared" ref="I63:I71" si="13">R63/(1-Q63)</f>
        <v>154.41760000000002</v>
      </c>
      <c r="J63" s="56">
        <v>0.05</v>
      </c>
      <c r="K63" s="56">
        <v>0.02</v>
      </c>
      <c r="L63" s="56">
        <v>0.03</v>
      </c>
      <c r="M63" s="56">
        <v>0.04</v>
      </c>
      <c r="N63" s="56">
        <v>0.01</v>
      </c>
      <c r="O63" s="56">
        <v>0.1</v>
      </c>
      <c r="P63" s="56">
        <v>0</v>
      </c>
      <c r="Q63" s="56">
        <f t="shared" ref="Q63:Q71" si="14">SUM(J63:P63)</f>
        <v>0.25</v>
      </c>
      <c r="R63" s="749">
        <f t="shared" ref="R63:R71" si="15">S63*1.2</f>
        <v>115.81320000000001</v>
      </c>
      <c r="S63" s="749">
        <v>96.51100000000001</v>
      </c>
      <c r="T63" s="188" t="s">
        <v>443</v>
      </c>
      <c r="U63" s="58" t="s">
        <v>1720</v>
      </c>
    </row>
    <row r="64" spans="1:21" s="148" customFormat="1" ht="46.8" x14ac:dyDescent="0.3">
      <c r="A64" s="60" t="s">
        <v>2954</v>
      </c>
      <c r="B64" s="74" t="s">
        <v>978</v>
      </c>
      <c r="C64" s="74"/>
      <c r="D64" s="168">
        <v>100</v>
      </c>
      <c r="E64" s="62"/>
      <c r="F64" s="88">
        <v>9.5</v>
      </c>
      <c r="G64" s="62"/>
      <c r="H64" s="88" t="s">
        <v>38</v>
      </c>
      <c r="I64" s="774">
        <f t="shared" si="13"/>
        <v>260.31808000000001</v>
      </c>
      <c r="J64" s="56">
        <v>0.05</v>
      </c>
      <c r="K64" s="56">
        <v>0.02</v>
      </c>
      <c r="L64" s="56">
        <v>0.03</v>
      </c>
      <c r="M64" s="56">
        <v>0.04</v>
      </c>
      <c r="N64" s="56">
        <v>0.01</v>
      </c>
      <c r="O64" s="56">
        <v>0.1</v>
      </c>
      <c r="P64" s="56">
        <v>0</v>
      </c>
      <c r="Q64" s="56">
        <f t="shared" si="14"/>
        <v>0.25</v>
      </c>
      <c r="R64" s="749">
        <f t="shared" si="15"/>
        <v>195.23856000000001</v>
      </c>
      <c r="S64" s="749">
        <v>162.69880000000001</v>
      </c>
      <c r="T64" s="188" t="s">
        <v>443</v>
      </c>
      <c r="U64" s="58" t="s">
        <v>1720</v>
      </c>
    </row>
    <row r="65" spans="1:21" s="148" customFormat="1" ht="46.8" x14ac:dyDescent="0.3">
      <c r="A65" s="60" t="s">
        <v>979</v>
      </c>
      <c r="B65" s="74" t="s">
        <v>980</v>
      </c>
      <c r="C65" s="74"/>
      <c r="D65" s="168">
        <v>100</v>
      </c>
      <c r="E65" s="62" t="s">
        <v>417</v>
      </c>
      <c r="F65" s="88">
        <v>3.8</v>
      </c>
      <c r="G65" s="62" t="s">
        <v>417</v>
      </c>
      <c r="H65" s="88" t="s">
        <v>38</v>
      </c>
      <c r="I65" s="774">
        <f t="shared" si="13"/>
        <v>58.932479999999998</v>
      </c>
      <c r="J65" s="56">
        <v>0.05</v>
      </c>
      <c r="K65" s="56">
        <v>0.02</v>
      </c>
      <c r="L65" s="56">
        <v>0.03</v>
      </c>
      <c r="M65" s="56">
        <v>0.04</v>
      </c>
      <c r="N65" s="56">
        <v>0.01</v>
      </c>
      <c r="O65" s="56">
        <v>0.1</v>
      </c>
      <c r="P65" s="56">
        <v>0</v>
      </c>
      <c r="Q65" s="56">
        <f t="shared" si="14"/>
        <v>0.25</v>
      </c>
      <c r="R65" s="749">
        <f t="shared" si="15"/>
        <v>44.199359999999999</v>
      </c>
      <c r="S65" s="749">
        <v>36.832799999999999</v>
      </c>
      <c r="T65" s="188" t="s">
        <v>443</v>
      </c>
      <c r="U65" s="58" t="s">
        <v>1720</v>
      </c>
    </row>
    <row r="66" spans="1:21" s="287" customFormat="1" ht="62.4" x14ac:dyDescent="0.3">
      <c r="A66" s="60" t="s">
        <v>2507</v>
      </c>
      <c r="B66" s="87" t="s">
        <v>981</v>
      </c>
      <c r="C66" s="285" t="s">
        <v>417</v>
      </c>
      <c r="D66" s="168">
        <v>100</v>
      </c>
      <c r="E66" s="62" t="s">
        <v>417</v>
      </c>
      <c r="F66" s="88">
        <v>1</v>
      </c>
      <c r="G66" s="62" t="s">
        <v>417</v>
      </c>
      <c r="H66" s="62" t="s">
        <v>17</v>
      </c>
      <c r="I66" s="749">
        <f t="shared" si="13"/>
        <v>209.70799999999997</v>
      </c>
      <c r="J66" s="65">
        <v>0.05</v>
      </c>
      <c r="K66" s="65">
        <v>0.02</v>
      </c>
      <c r="L66" s="65">
        <v>0.03</v>
      </c>
      <c r="M66" s="65">
        <v>0.04</v>
      </c>
      <c r="N66" s="65">
        <v>0.01</v>
      </c>
      <c r="O66" s="65">
        <v>0.1</v>
      </c>
      <c r="P66" s="65">
        <v>0</v>
      </c>
      <c r="Q66" s="65">
        <f t="shared" si="14"/>
        <v>0.25</v>
      </c>
      <c r="R66" s="749">
        <f t="shared" si="15"/>
        <v>157.28099999999998</v>
      </c>
      <c r="S66" s="749">
        <v>131.0675</v>
      </c>
      <c r="T66" s="88" t="s">
        <v>443</v>
      </c>
      <c r="U66" s="67" t="s">
        <v>1720</v>
      </c>
    </row>
    <row r="67" spans="1:21" s="254" customFormat="1" ht="62.4" x14ac:dyDescent="0.3">
      <c r="A67" s="53" t="s">
        <v>982</v>
      </c>
      <c r="B67" s="74" t="s">
        <v>983</v>
      </c>
      <c r="C67" s="267" t="s">
        <v>473</v>
      </c>
      <c r="D67" s="187">
        <v>100</v>
      </c>
      <c r="E67" s="55" t="s">
        <v>473</v>
      </c>
      <c r="F67" s="69">
        <v>7.5</v>
      </c>
      <c r="G67" s="55" t="s">
        <v>473</v>
      </c>
      <c r="H67" s="55" t="s">
        <v>221</v>
      </c>
      <c r="I67" s="774">
        <f t="shared" si="13"/>
        <v>427.02975999999995</v>
      </c>
      <c r="J67" s="56">
        <v>0.05</v>
      </c>
      <c r="K67" s="56">
        <v>0.02</v>
      </c>
      <c r="L67" s="56">
        <v>0.03</v>
      </c>
      <c r="M67" s="56">
        <v>0.04</v>
      </c>
      <c r="N67" s="56">
        <v>0.01</v>
      </c>
      <c r="O67" s="56">
        <v>0.1</v>
      </c>
      <c r="P67" s="56">
        <v>0</v>
      </c>
      <c r="Q67" s="56">
        <f t="shared" si="14"/>
        <v>0.25</v>
      </c>
      <c r="R67" s="749">
        <f t="shared" si="15"/>
        <v>320.27231999999998</v>
      </c>
      <c r="S67" s="749">
        <v>266.89359999999999</v>
      </c>
      <c r="T67" s="188" t="s">
        <v>443</v>
      </c>
      <c r="U67" s="58" t="s">
        <v>1720</v>
      </c>
    </row>
    <row r="68" spans="1:21" ht="46.8" x14ac:dyDescent="0.3">
      <c r="A68" s="53" t="s">
        <v>2741</v>
      </c>
      <c r="B68" s="74" t="s">
        <v>2742</v>
      </c>
      <c r="C68" s="267" t="s">
        <v>984</v>
      </c>
      <c r="D68" s="187">
        <v>1000</v>
      </c>
      <c r="E68" s="55" t="s">
        <v>417</v>
      </c>
      <c r="F68" s="69">
        <v>0.1</v>
      </c>
      <c r="G68" s="55" t="s">
        <v>417</v>
      </c>
      <c r="H68" s="55" t="s">
        <v>17</v>
      </c>
      <c r="I68" s="774">
        <f t="shared" si="13"/>
        <v>95.25439999999999</v>
      </c>
      <c r="J68" s="56">
        <v>0.05</v>
      </c>
      <c r="K68" s="56">
        <v>0.02</v>
      </c>
      <c r="L68" s="56">
        <v>0.03</v>
      </c>
      <c r="M68" s="56">
        <v>0.04</v>
      </c>
      <c r="N68" s="56">
        <v>0.01</v>
      </c>
      <c r="O68" s="56">
        <v>0.1</v>
      </c>
      <c r="P68" s="56">
        <v>0</v>
      </c>
      <c r="Q68" s="56">
        <f t="shared" si="14"/>
        <v>0.25</v>
      </c>
      <c r="R68" s="749">
        <f t="shared" si="15"/>
        <v>71.440799999999996</v>
      </c>
      <c r="S68" s="749">
        <v>59.533999999999999</v>
      </c>
      <c r="T68" s="188" t="s">
        <v>443</v>
      </c>
      <c r="U68" s="58" t="s">
        <v>1720</v>
      </c>
    </row>
    <row r="69" spans="1:21" ht="62.4" x14ac:dyDescent="0.3">
      <c r="A69" s="53" t="s">
        <v>985</v>
      </c>
      <c r="B69" s="74" t="s">
        <v>986</v>
      </c>
      <c r="C69" s="267" t="s">
        <v>417</v>
      </c>
      <c r="D69" s="187">
        <v>100</v>
      </c>
      <c r="E69" s="55" t="s">
        <v>417</v>
      </c>
      <c r="F69" s="69">
        <v>5.2</v>
      </c>
      <c r="G69" s="55" t="s">
        <v>417</v>
      </c>
      <c r="H69" s="55" t="s">
        <v>17</v>
      </c>
      <c r="I69" s="774">
        <f t="shared" si="13"/>
        <v>328.56175999999999</v>
      </c>
      <c r="J69" s="56">
        <v>0.05</v>
      </c>
      <c r="K69" s="56">
        <v>0.02</v>
      </c>
      <c r="L69" s="56">
        <v>0.03</v>
      </c>
      <c r="M69" s="56">
        <v>0.04</v>
      </c>
      <c r="N69" s="56">
        <v>0.01</v>
      </c>
      <c r="O69" s="56">
        <v>0.1</v>
      </c>
      <c r="P69" s="56">
        <v>0</v>
      </c>
      <c r="Q69" s="56">
        <f t="shared" si="14"/>
        <v>0.25</v>
      </c>
      <c r="R69" s="749">
        <f t="shared" si="15"/>
        <v>246.42131999999998</v>
      </c>
      <c r="S69" s="749">
        <v>205.3511</v>
      </c>
      <c r="T69" s="188" t="s">
        <v>443</v>
      </c>
      <c r="U69" s="58" t="s">
        <v>1720</v>
      </c>
    </row>
    <row r="70" spans="1:21" s="148" customFormat="1" ht="46.8" x14ac:dyDescent="0.3">
      <c r="A70" s="60" t="s">
        <v>2814</v>
      </c>
      <c r="B70" s="87" t="s">
        <v>987</v>
      </c>
      <c r="C70" s="87"/>
      <c r="D70" s="168">
        <v>4</v>
      </c>
      <c r="E70" s="62">
        <v>16</v>
      </c>
      <c r="F70" s="88">
        <v>33.4</v>
      </c>
      <c r="G70" s="62"/>
      <c r="H70" s="62" t="s">
        <v>38</v>
      </c>
      <c r="I70" s="749">
        <f t="shared" si="13"/>
        <v>187.95439999999999</v>
      </c>
      <c r="J70" s="65">
        <v>0.05</v>
      </c>
      <c r="K70" s="65">
        <v>0.02</v>
      </c>
      <c r="L70" s="65">
        <v>0.03</v>
      </c>
      <c r="M70" s="65">
        <v>0.04</v>
      </c>
      <c r="N70" s="65">
        <v>0.01</v>
      </c>
      <c r="O70" s="65">
        <v>0.1</v>
      </c>
      <c r="P70" s="65">
        <v>0</v>
      </c>
      <c r="Q70" s="65">
        <f t="shared" si="14"/>
        <v>0.25</v>
      </c>
      <c r="R70" s="749">
        <f t="shared" si="15"/>
        <v>140.9658</v>
      </c>
      <c r="S70" s="749">
        <v>117.47150000000001</v>
      </c>
      <c r="T70" s="188" t="s">
        <v>443</v>
      </c>
      <c r="U70" s="58" t="s">
        <v>1720</v>
      </c>
    </row>
    <row r="71" spans="1:21" s="287" customFormat="1" ht="46.8" x14ac:dyDescent="0.3">
      <c r="A71" s="60" t="s">
        <v>2519</v>
      </c>
      <c r="B71" s="87" t="s">
        <v>988</v>
      </c>
      <c r="C71" s="285" t="s">
        <v>473</v>
      </c>
      <c r="D71" s="168">
        <v>10</v>
      </c>
      <c r="E71" s="62" t="s">
        <v>473</v>
      </c>
      <c r="F71" s="88">
        <v>16.600000000000001</v>
      </c>
      <c r="G71" s="62" t="s">
        <v>473</v>
      </c>
      <c r="H71" s="62" t="s">
        <v>17</v>
      </c>
      <c r="I71" s="749">
        <f t="shared" si="13"/>
        <v>198.27088000000001</v>
      </c>
      <c r="J71" s="65">
        <v>0.05</v>
      </c>
      <c r="K71" s="65">
        <v>0.02</v>
      </c>
      <c r="L71" s="65">
        <v>0.03</v>
      </c>
      <c r="M71" s="65">
        <v>0.04</v>
      </c>
      <c r="N71" s="65">
        <v>0.01</v>
      </c>
      <c r="O71" s="65">
        <v>0.1</v>
      </c>
      <c r="P71" s="65">
        <v>0</v>
      </c>
      <c r="Q71" s="65">
        <f t="shared" si="14"/>
        <v>0.25</v>
      </c>
      <c r="R71" s="749">
        <f t="shared" si="15"/>
        <v>148.70316</v>
      </c>
      <c r="S71" s="749">
        <v>123.91930000000001</v>
      </c>
      <c r="T71" s="88" t="s">
        <v>443</v>
      </c>
      <c r="U71" s="67" t="s">
        <v>1720</v>
      </c>
    </row>
    <row r="72" spans="1:21" s="254" customFormat="1" ht="18" x14ac:dyDescent="0.3">
      <c r="A72" s="238"/>
      <c r="B72" s="77"/>
      <c r="C72" s="268"/>
      <c r="D72" s="288"/>
      <c r="E72" s="79"/>
      <c r="F72" s="78"/>
      <c r="G72" s="79"/>
      <c r="H72" s="79"/>
      <c r="I72" s="910"/>
      <c r="R72" s="908"/>
      <c r="S72" s="908"/>
    </row>
    <row r="73" spans="1:21" ht="18" x14ac:dyDescent="0.3">
      <c r="A73" s="47" t="s">
        <v>2003</v>
      </c>
      <c r="B73" s="48"/>
      <c r="C73" s="48"/>
      <c r="D73" s="49"/>
      <c r="E73" s="49"/>
      <c r="F73" s="49"/>
      <c r="G73" s="50"/>
      <c r="H73" s="51"/>
      <c r="I73" s="772"/>
      <c r="J73" s="51"/>
      <c r="K73" s="51"/>
      <c r="L73" s="51"/>
      <c r="M73" s="51"/>
      <c r="N73" s="51"/>
      <c r="O73" s="51"/>
      <c r="P73" s="51"/>
      <c r="Q73" s="51"/>
      <c r="R73" s="907"/>
      <c r="S73" s="907"/>
      <c r="T73" s="51"/>
      <c r="U73" s="51"/>
    </row>
    <row r="74" spans="1:21" s="254" customFormat="1" ht="46.8" x14ac:dyDescent="0.3">
      <c r="A74" s="53" t="s">
        <v>989</v>
      </c>
      <c r="B74" s="74" t="s">
        <v>990</v>
      </c>
      <c r="C74" s="267">
        <v>4000</v>
      </c>
      <c r="D74" s="187">
        <v>4</v>
      </c>
      <c r="E74" s="55">
        <v>16</v>
      </c>
      <c r="F74" s="69">
        <v>21.7</v>
      </c>
      <c r="G74" s="55" t="s">
        <v>473</v>
      </c>
      <c r="H74" s="55" t="s">
        <v>17</v>
      </c>
      <c r="I74" s="774">
        <f t="shared" ref="I74:I79" si="16">R74/(1-Q74)</f>
        <v>140.31072</v>
      </c>
      <c r="J74" s="56">
        <v>0.05</v>
      </c>
      <c r="K74" s="56">
        <v>0.02</v>
      </c>
      <c r="L74" s="56">
        <v>0.03</v>
      </c>
      <c r="M74" s="56">
        <v>0.04</v>
      </c>
      <c r="N74" s="56">
        <v>0.01</v>
      </c>
      <c r="O74" s="56">
        <v>0.1</v>
      </c>
      <c r="P74" s="56">
        <v>0</v>
      </c>
      <c r="Q74" s="56">
        <f t="shared" ref="Q74:Q79" si="17">SUM(J74:P74)</f>
        <v>0.25</v>
      </c>
      <c r="R74" s="749">
        <f t="shared" ref="R74:R80" si="18">S74*1.2</f>
        <v>105.23304</v>
      </c>
      <c r="S74" s="749">
        <v>87.694200000000009</v>
      </c>
      <c r="T74" s="188" t="s">
        <v>443</v>
      </c>
      <c r="U74" s="58" t="s">
        <v>1720</v>
      </c>
    </row>
    <row r="75" spans="1:21" ht="62.4" x14ac:dyDescent="0.3">
      <c r="A75" s="53" t="s">
        <v>991</v>
      </c>
      <c r="B75" s="74" t="s">
        <v>992</v>
      </c>
      <c r="C75" s="267" t="s">
        <v>473</v>
      </c>
      <c r="D75" s="187">
        <v>10</v>
      </c>
      <c r="E75" s="55" t="s">
        <v>473</v>
      </c>
      <c r="F75" s="69">
        <v>1.4</v>
      </c>
      <c r="G75" s="55" t="s">
        <v>473</v>
      </c>
      <c r="H75" s="55" t="s">
        <v>17</v>
      </c>
      <c r="I75" s="774">
        <f t="shared" si="16"/>
        <v>24.785920000000001</v>
      </c>
      <c r="J75" s="56">
        <v>0.05</v>
      </c>
      <c r="K75" s="56">
        <v>0.02</v>
      </c>
      <c r="L75" s="56">
        <v>0.03</v>
      </c>
      <c r="M75" s="56">
        <v>0.04</v>
      </c>
      <c r="N75" s="56">
        <v>0.01</v>
      </c>
      <c r="O75" s="56">
        <v>0.1</v>
      </c>
      <c r="P75" s="56">
        <v>0</v>
      </c>
      <c r="Q75" s="56">
        <f t="shared" si="17"/>
        <v>0.25</v>
      </c>
      <c r="R75" s="749">
        <f t="shared" si="18"/>
        <v>18.58944</v>
      </c>
      <c r="S75" s="749">
        <v>15.491199999999999</v>
      </c>
      <c r="T75" s="188" t="s">
        <v>443</v>
      </c>
      <c r="U75" s="58" t="s">
        <v>1720</v>
      </c>
    </row>
    <row r="76" spans="1:21" s="147" customFormat="1" ht="62.4" x14ac:dyDescent="0.3">
      <c r="A76" s="60" t="s">
        <v>2520</v>
      </c>
      <c r="B76" s="87" t="s">
        <v>993</v>
      </c>
      <c r="C76" s="285" t="s">
        <v>417</v>
      </c>
      <c r="D76" s="168">
        <v>100</v>
      </c>
      <c r="E76" s="62" t="s">
        <v>417</v>
      </c>
      <c r="F76" s="88">
        <v>8.3000000000000007</v>
      </c>
      <c r="G76" s="62" t="s">
        <v>417</v>
      </c>
      <c r="H76" s="62" t="s">
        <v>17</v>
      </c>
      <c r="I76" s="749">
        <f t="shared" si="16"/>
        <v>213.51487999999998</v>
      </c>
      <c r="J76" s="65">
        <v>0.05</v>
      </c>
      <c r="K76" s="65">
        <v>0.02</v>
      </c>
      <c r="L76" s="65">
        <v>0.03</v>
      </c>
      <c r="M76" s="65">
        <v>0.04</v>
      </c>
      <c r="N76" s="65">
        <v>0.01</v>
      </c>
      <c r="O76" s="65">
        <v>0.1</v>
      </c>
      <c r="P76" s="65">
        <v>0</v>
      </c>
      <c r="Q76" s="65">
        <f t="shared" si="17"/>
        <v>0.25</v>
      </c>
      <c r="R76" s="749">
        <f t="shared" si="18"/>
        <v>160.13615999999999</v>
      </c>
      <c r="S76" s="749">
        <v>133.4468</v>
      </c>
      <c r="T76" s="88" t="s">
        <v>443</v>
      </c>
      <c r="U76" s="67" t="s">
        <v>1720</v>
      </c>
    </row>
    <row r="77" spans="1:21" ht="62.4" x14ac:dyDescent="0.3">
      <c r="A77" s="53" t="s">
        <v>994</v>
      </c>
      <c r="B77" s="74" t="s">
        <v>995</v>
      </c>
      <c r="C77" s="267" t="s">
        <v>473</v>
      </c>
      <c r="D77" s="187">
        <v>10</v>
      </c>
      <c r="E77" s="55" t="s">
        <v>473</v>
      </c>
      <c r="F77" s="69">
        <v>0.8</v>
      </c>
      <c r="G77" s="55" t="s">
        <v>473</v>
      </c>
      <c r="H77" s="55" t="s">
        <v>17</v>
      </c>
      <c r="I77" s="774">
        <f t="shared" si="16"/>
        <v>28.592800000000008</v>
      </c>
      <c r="J77" s="56">
        <v>0.05</v>
      </c>
      <c r="K77" s="56">
        <v>0.02</v>
      </c>
      <c r="L77" s="56">
        <v>0.03</v>
      </c>
      <c r="M77" s="56">
        <v>0.04</v>
      </c>
      <c r="N77" s="56">
        <v>0.01</v>
      </c>
      <c r="O77" s="56">
        <v>0.1</v>
      </c>
      <c r="P77" s="56">
        <v>0</v>
      </c>
      <c r="Q77" s="56">
        <f t="shared" si="17"/>
        <v>0.25</v>
      </c>
      <c r="R77" s="749">
        <f t="shared" si="18"/>
        <v>21.444600000000005</v>
      </c>
      <c r="S77" s="749">
        <v>17.870500000000003</v>
      </c>
      <c r="T77" s="188" t="s">
        <v>443</v>
      </c>
      <c r="U77" s="58" t="s">
        <v>1720</v>
      </c>
    </row>
    <row r="78" spans="1:21" ht="62.4" x14ac:dyDescent="0.3">
      <c r="A78" s="53" t="s">
        <v>996</v>
      </c>
      <c r="B78" s="74" t="s">
        <v>997</v>
      </c>
      <c r="C78" s="267" t="s">
        <v>417</v>
      </c>
      <c r="D78" s="187">
        <v>100</v>
      </c>
      <c r="E78" s="55" t="s">
        <v>417</v>
      </c>
      <c r="F78" s="69">
        <v>6</v>
      </c>
      <c r="G78" s="55" t="s">
        <v>417</v>
      </c>
      <c r="H78" s="55" t="s">
        <v>17</v>
      </c>
      <c r="I78" s="774">
        <f t="shared" si="16"/>
        <v>200.16607999999997</v>
      </c>
      <c r="J78" s="56">
        <v>0.05</v>
      </c>
      <c r="K78" s="56">
        <v>0.02</v>
      </c>
      <c r="L78" s="56">
        <v>0.03</v>
      </c>
      <c r="M78" s="56">
        <v>0.04</v>
      </c>
      <c r="N78" s="56">
        <v>0.01</v>
      </c>
      <c r="O78" s="56">
        <v>0.1</v>
      </c>
      <c r="P78" s="56">
        <v>0</v>
      </c>
      <c r="Q78" s="56">
        <f t="shared" si="17"/>
        <v>0.25</v>
      </c>
      <c r="R78" s="749">
        <f t="shared" si="18"/>
        <v>150.12455999999997</v>
      </c>
      <c r="S78" s="749">
        <v>125.10379999999999</v>
      </c>
      <c r="T78" s="188" t="s">
        <v>443</v>
      </c>
      <c r="U78" s="58" t="s">
        <v>1720</v>
      </c>
    </row>
    <row r="79" spans="1:21" ht="78.599999999999994" thickBot="1" x14ac:dyDescent="0.35">
      <c r="A79" s="53" t="s">
        <v>998</v>
      </c>
      <c r="B79" s="74" t="s">
        <v>999</v>
      </c>
      <c r="C79" s="267" t="s">
        <v>417</v>
      </c>
      <c r="D79" s="187">
        <v>10</v>
      </c>
      <c r="E79" s="55" t="s">
        <v>417</v>
      </c>
      <c r="F79" s="69">
        <v>0.4</v>
      </c>
      <c r="G79" s="55" t="s">
        <v>417</v>
      </c>
      <c r="H79" s="55" t="s">
        <v>17</v>
      </c>
      <c r="I79" s="774">
        <f t="shared" si="16"/>
        <v>113.60000000000001</v>
      </c>
      <c r="J79" s="56">
        <v>0.05</v>
      </c>
      <c r="K79" s="56">
        <v>0.02</v>
      </c>
      <c r="L79" s="56">
        <v>0.03</v>
      </c>
      <c r="M79" s="56">
        <v>0.04</v>
      </c>
      <c r="N79" s="56">
        <v>0.01</v>
      </c>
      <c r="O79" s="56">
        <v>0.1</v>
      </c>
      <c r="P79" s="56">
        <v>0</v>
      </c>
      <c r="Q79" s="56">
        <f t="shared" si="17"/>
        <v>0.25</v>
      </c>
      <c r="R79" s="749">
        <f t="shared" si="18"/>
        <v>85.2</v>
      </c>
      <c r="S79" s="749">
        <v>71</v>
      </c>
      <c r="T79" s="188" t="s">
        <v>443</v>
      </c>
      <c r="U79" s="58" t="s">
        <v>1720</v>
      </c>
    </row>
    <row r="80" spans="1:21" ht="63" thickBot="1" x14ac:dyDescent="0.35">
      <c r="A80" s="292" t="s">
        <v>1940</v>
      </c>
      <c r="B80" s="293" t="s">
        <v>1941</v>
      </c>
      <c r="C80" s="267" t="s">
        <v>417</v>
      </c>
      <c r="D80" s="55">
        <v>10</v>
      </c>
      <c r="E80" s="55" t="s">
        <v>417</v>
      </c>
      <c r="F80" s="69">
        <v>1.2</v>
      </c>
      <c r="G80" s="55" t="s">
        <v>417</v>
      </c>
      <c r="H80" s="55" t="s">
        <v>17</v>
      </c>
      <c r="I80" s="774">
        <f t="shared" ref="I80" si="19">R80/(1-Q80)</f>
        <v>236.38912000000002</v>
      </c>
      <c r="J80" s="56">
        <v>0.05</v>
      </c>
      <c r="K80" s="56">
        <v>0.02</v>
      </c>
      <c r="L80" s="56">
        <v>0.03</v>
      </c>
      <c r="M80" s="56">
        <v>0.04</v>
      </c>
      <c r="N80" s="56">
        <v>0.01</v>
      </c>
      <c r="O80" s="56">
        <v>0.1</v>
      </c>
      <c r="P80" s="56">
        <v>0</v>
      </c>
      <c r="Q80" s="56">
        <f t="shared" ref="Q80" si="20">SUM(J80:P80)</f>
        <v>0.25</v>
      </c>
      <c r="R80" s="749">
        <f t="shared" si="18"/>
        <v>177.29184000000001</v>
      </c>
      <c r="S80" s="749">
        <v>147.7432</v>
      </c>
      <c r="T80" s="188" t="s">
        <v>443</v>
      </c>
      <c r="U80" s="58" t="s">
        <v>1720</v>
      </c>
    </row>
    <row r="81" spans="1:21" ht="18" x14ac:dyDescent="0.3">
      <c r="A81" s="238"/>
      <c r="B81" s="77"/>
      <c r="C81" s="268"/>
      <c r="D81" s="288"/>
      <c r="E81" s="79"/>
      <c r="F81" s="78"/>
      <c r="G81" s="79"/>
      <c r="H81" s="79"/>
      <c r="I81" s="771"/>
      <c r="R81" s="877"/>
      <c r="S81" s="877"/>
    </row>
    <row r="82" spans="1:21" ht="18" x14ac:dyDescent="0.3">
      <c r="A82" s="47" t="s">
        <v>2004</v>
      </c>
      <c r="B82" s="48"/>
      <c r="C82" s="48"/>
      <c r="D82" s="49"/>
      <c r="E82" s="49"/>
      <c r="F82" s="49"/>
      <c r="G82" s="50"/>
      <c r="H82" s="51"/>
      <c r="I82" s="772"/>
      <c r="J82" s="51"/>
      <c r="K82" s="51"/>
      <c r="L82" s="51"/>
      <c r="M82" s="51"/>
      <c r="N82" s="51"/>
      <c r="O82" s="51"/>
      <c r="P82" s="51"/>
      <c r="Q82" s="51"/>
      <c r="R82" s="907"/>
      <c r="S82" s="907"/>
      <c r="T82" s="51"/>
      <c r="U82" s="51"/>
    </row>
    <row r="83" spans="1:21" s="254" customFormat="1" ht="46.8" x14ac:dyDescent="0.3">
      <c r="A83" s="53" t="s">
        <v>1000</v>
      </c>
      <c r="B83" s="74" t="s">
        <v>1001</v>
      </c>
      <c r="C83" s="267">
        <v>3600</v>
      </c>
      <c r="D83" s="187">
        <v>8</v>
      </c>
      <c r="E83" s="55">
        <v>28.8</v>
      </c>
      <c r="F83" s="69">
        <v>31.4</v>
      </c>
      <c r="G83" s="55" t="s">
        <v>473</v>
      </c>
      <c r="H83" s="55" t="s">
        <v>17</v>
      </c>
      <c r="I83" s="774">
        <f t="shared" ref="I83:I88" si="21">R83/(1-Q83)</f>
        <v>331.70943999999997</v>
      </c>
      <c r="J83" s="56">
        <v>0.05</v>
      </c>
      <c r="K83" s="56">
        <v>0.02</v>
      </c>
      <c r="L83" s="56">
        <v>0.03</v>
      </c>
      <c r="M83" s="56">
        <v>0.04</v>
      </c>
      <c r="N83" s="56">
        <v>0.01</v>
      </c>
      <c r="O83" s="56">
        <v>0.1</v>
      </c>
      <c r="P83" s="56">
        <v>0</v>
      </c>
      <c r="Q83" s="56">
        <f t="shared" ref="Q83:Q88" si="22">SUM(J83:P83)</f>
        <v>0.25</v>
      </c>
      <c r="R83" s="749">
        <f t="shared" ref="R83:R88" si="23">S83*1.2</f>
        <v>248.78207999999998</v>
      </c>
      <c r="S83" s="749">
        <v>207.3184</v>
      </c>
      <c r="T83" s="188" t="s">
        <v>443</v>
      </c>
      <c r="U83" s="58" t="s">
        <v>1720</v>
      </c>
    </row>
    <row r="84" spans="1:21" s="184" customFormat="1" ht="62.4" x14ac:dyDescent="0.3">
      <c r="A84" s="60" t="s">
        <v>1002</v>
      </c>
      <c r="B84" s="87" t="s">
        <v>1003</v>
      </c>
      <c r="C84" s="168" t="s">
        <v>1004</v>
      </c>
      <c r="D84" s="62">
        <v>100</v>
      </c>
      <c r="E84" s="66" t="s">
        <v>473</v>
      </c>
      <c r="F84" s="62">
        <v>14</v>
      </c>
      <c r="G84" s="62" t="s">
        <v>473</v>
      </c>
      <c r="H84" s="88" t="s">
        <v>38</v>
      </c>
      <c r="I84" s="749">
        <f t="shared" si="21"/>
        <v>110.39951999999998</v>
      </c>
      <c r="J84" s="65">
        <v>0.05</v>
      </c>
      <c r="K84" s="65">
        <v>0.02</v>
      </c>
      <c r="L84" s="65">
        <v>0.03</v>
      </c>
      <c r="M84" s="65">
        <v>0.04</v>
      </c>
      <c r="N84" s="65">
        <v>0.01</v>
      </c>
      <c r="O84" s="65">
        <v>0.1</v>
      </c>
      <c r="P84" s="65">
        <v>0</v>
      </c>
      <c r="Q84" s="65">
        <f t="shared" si="22"/>
        <v>0.25</v>
      </c>
      <c r="R84" s="749">
        <f t="shared" si="23"/>
        <v>82.799639999999982</v>
      </c>
      <c r="S84" s="749">
        <v>68.99969999999999</v>
      </c>
      <c r="T84" s="88" t="s">
        <v>443</v>
      </c>
      <c r="U84" s="67" t="s">
        <v>1720</v>
      </c>
    </row>
    <row r="85" spans="1:21" s="147" customFormat="1" ht="62.4" x14ac:dyDescent="0.3">
      <c r="A85" s="60" t="s">
        <v>2521</v>
      </c>
      <c r="B85" s="87" t="s">
        <v>1005</v>
      </c>
      <c r="C85" s="285" t="s">
        <v>417</v>
      </c>
      <c r="D85" s="168">
        <v>100</v>
      </c>
      <c r="E85" s="62" t="s">
        <v>417</v>
      </c>
      <c r="F85" s="88">
        <v>6.3</v>
      </c>
      <c r="G85" s="62" t="s">
        <v>417</v>
      </c>
      <c r="H85" s="62" t="s">
        <v>17</v>
      </c>
      <c r="I85" s="749">
        <f t="shared" si="21"/>
        <v>364.10912000000002</v>
      </c>
      <c r="J85" s="65">
        <v>0.05</v>
      </c>
      <c r="K85" s="65">
        <v>0.02</v>
      </c>
      <c r="L85" s="65">
        <v>0.03</v>
      </c>
      <c r="M85" s="65">
        <v>0.04</v>
      </c>
      <c r="N85" s="65">
        <v>0.01</v>
      </c>
      <c r="O85" s="65">
        <v>0.1</v>
      </c>
      <c r="P85" s="65">
        <v>0</v>
      </c>
      <c r="Q85" s="65">
        <f t="shared" si="22"/>
        <v>0.25</v>
      </c>
      <c r="R85" s="749">
        <f t="shared" si="23"/>
        <v>273.08184</v>
      </c>
      <c r="S85" s="749">
        <v>227.56819999999999</v>
      </c>
      <c r="T85" s="88" t="s">
        <v>443</v>
      </c>
      <c r="U85" s="67" t="s">
        <v>1720</v>
      </c>
    </row>
    <row r="86" spans="1:21" s="184" customFormat="1" ht="62.4" x14ac:dyDescent="0.3">
      <c r="A86" s="60" t="s">
        <v>1006</v>
      </c>
      <c r="B86" s="87" t="s">
        <v>1007</v>
      </c>
      <c r="C86" s="168" t="s">
        <v>1008</v>
      </c>
      <c r="D86" s="62">
        <v>100</v>
      </c>
      <c r="E86" s="66" t="s">
        <v>473</v>
      </c>
      <c r="F86" s="62">
        <v>11</v>
      </c>
      <c r="G86" s="62" t="s">
        <v>473</v>
      </c>
      <c r="H86" s="88" t="s">
        <v>38</v>
      </c>
      <c r="I86" s="749">
        <f t="shared" si="21"/>
        <v>89.600000000000009</v>
      </c>
      <c r="J86" s="65">
        <v>0.05</v>
      </c>
      <c r="K86" s="65">
        <v>0.02</v>
      </c>
      <c r="L86" s="65">
        <v>0.03</v>
      </c>
      <c r="M86" s="65">
        <v>0.04</v>
      </c>
      <c r="N86" s="65">
        <v>0.01</v>
      </c>
      <c r="O86" s="65">
        <v>0.1</v>
      </c>
      <c r="P86" s="65">
        <v>0</v>
      </c>
      <c r="Q86" s="65">
        <f t="shared" si="22"/>
        <v>0.25</v>
      </c>
      <c r="R86" s="749">
        <f t="shared" si="23"/>
        <v>67.2</v>
      </c>
      <c r="S86" s="749">
        <v>56</v>
      </c>
      <c r="T86" s="88" t="s">
        <v>443</v>
      </c>
      <c r="U86" s="67" t="s">
        <v>1720</v>
      </c>
    </row>
    <row r="87" spans="1:21" s="184" customFormat="1" ht="46.8" x14ac:dyDescent="0.3">
      <c r="A87" s="60" t="s">
        <v>1009</v>
      </c>
      <c r="B87" s="87" t="s">
        <v>1010</v>
      </c>
      <c r="C87" s="168" t="s">
        <v>1011</v>
      </c>
      <c r="D87" s="62">
        <v>100</v>
      </c>
      <c r="E87" s="66" t="s">
        <v>473</v>
      </c>
      <c r="F87" s="62">
        <v>11</v>
      </c>
      <c r="G87" s="62" t="s">
        <v>417</v>
      </c>
      <c r="H87" s="88" t="s">
        <v>38</v>
      </c>
      <c r="I87" s="749">
        <f t="shared" si="21"/>
        <v>128.84064000000001</v>
      </c>
      <c r="J87" s="65">
        <v>0.05</v>
      </c>
      <c r="K87" s="65">
        <v>0.02</v>
      </c>
      <c r="L87" s="65">
        <v>0.03</v>
      </c>
      <c r="M87" s="65">
        <v>0.04</v>
      </c>
      <c r="N87" s="65">
        <v>0.01</v>
      </c>
      <c r="O87" s="65">
        <v>0.1</v>
      </c>
      <c r="P87" s="65">
        <v>0</v>
      </c>
      <c r="Q87" s="65">
        <f t="shared" si="22"/>
        <v>0.25</v>
      </c>
      <c r="R87" s="749">
        <f t="shared" si="23"/>
        <v>96.630480000000006</v>
      </c>
      <c r="S87" s="749">
        <v>80.525400000000005</v>
      </c>
      <c r="T87" s="88" t="s">
        <v>443</v>
      </c>
      <c r="U87" s="67" t="s">
        <v>1720</v>
      </c>
    </row>
    <row r="88" spans="1:21" s="184" customFormat="1" ht="62.4" x14ac:dyDescent="0.3">
      <c r="A88" s="60" t="s">
        <v>1012</v>
      </c>
      <c r="B88" s="87" t="s">
        <v>1013</v>
      </c>
      <c r="C88" s="168" t="s">
        <v>417</v>
      </c>
      <c r="D88" s="62">
        <v>100</v>
      </c>
      <c r="E88" s="66" t="s">
        <v>473</v>
      </c>
      <c r="F88" s="62">
        <v>11</v>
      </c>
      <c r="G88" s="62" t="s">
        <v>473</v>
      </c>
      <c r="H88" s="88" t="s">
        <v>38</v>
      </c>
      <c r="I88" s="749">
        <f t="shared" si="21"/>
        <v>120</v>
      </c>
      <c r="J88" s="65">
        <v>0.05</v>
      </c>
      <c r="K88" s="65">
        <v>0.02</v>
      </c>
      <c r="L88" s="65">
        <v>0.03</v>
      </c>
      <c r="M88" s="65">
        <v>0.04</v>
      </c>
      <c r="N88" s="65">
        <v>0.01</v>
      </c>
      <c r="O88" s="65">
        <v>0.1</v>
      </c>
      <c r="P88" s="65">
        <v>0</v>
      </c>
      <c r="Q88" s="65">
        <f t="shared" si="22"/>
        <v>0.25</v>
      </c>
      <c r="R88" s="749">
        <f t="shared" si="23"/>
        <v>90</v>
      </c>
      <c r="S88" s="749">
        <v>75</v>
      </c>
      <c r="T88" s="88" t="s">
        <v>443</v>
      </c>
      <c r="U88" s="67" t="s">
        <v>1720</v>
      </c>
    </row>
    <row r="89" spans="1:21" s="254" customFormat="1" ht="18" x14ac:dyDescent="0.3">
      <c r="A89" s="238"/>
      <c r="B89" s="77"/>
      <c r="C89" s="268"/>
      <c r="D89" s="288"/>
      <c r="E89" s="79"/>
      <c r="F89" s="78"/>
      <c r="G89" s="79"/>
      <c r="H89" s="79"/>
      <c r="I89" s="910"/>
      <c r="R89" s="908"/>
      <c r="S89" s="908"/>
    </row>
    <row r="90" spans="1:21" ht="18" x14ac:dyDescent="0.3">
      <c r="A90" s="47" t="s">
        <v>2005</v>
      </c>
      <c r="B90" s="48"/>
      <c r="C90" s="48"/>
      <c r="D90" s="49"/>
      <c r="E90" s="49"/>
      <c r="F90" s="49"/>
      <c r="G90" s="50"/>
      <c r="H90" s="51"/>
      <c r="I90" s="772"/>
      <c r="J90" s="51"/>
      <c r="K90" s="51"/>
      <c r="L90" s="51"/>
      <c r="M90" s="51"/>
      <c r="N90" s="51"/>
      <c r="O90" s="51"/>
      <c r="P90" s="51"/>
      <c r="Q90" s="51"/>
      <c r="R90" s="907"/>
      <c r="S90" s="907"/>
      <c r="T90" s="51"/>
      <c r="U90" s="51"/>
    </row>
    <row r="91" spans="1:21" ht="62.4" x14ac:dyDescent="0.3">
      <c r="A91" s="53" t="s">
        <v>1014</v>
      </c>
      <c r="B91" s="74" t="s">
        <v>1015</v>
      </c>
      <c r="C91" s="267" t="s">
        <v>417</v>
      </c>
      <c r="D91" s="187">
        <v>50</v>
      </c>
      <c r="E91" s="55" t="s">
        <v>417</v>
      </c>
      <c r="F91" s="69">
        <v>3.5</v>
      </c>
      <c r="G91" s="55" t="s">
        <v>417</v>
      </c>
      <c r="H91" s="55" t="s">
        <v>17</v>
      </c>
      <c r="I91" s="774">
        <f>R91/(1-Q91)</f>
        <v>175.77567999999997</v>
      </c>
      <c r="J91" s="56">
        <v>0.05</v>
      </c>
      <c r="K91" s="56">
        <v>0.02</v>
      </c>
      <c r="L91" s="56">
        <v>0.03</v>
      </c>
      <c r="M91" s="56">
        <v>0.04</v>
      </c>
      <c r="N91" s="56">
        <v>0.01</v>
      </c>
      <c r="O91" s="56">
        <v>0.1</v>
      </c>
      <c r="P91" s="56">
        <v>0</v>
      </c>
      <c r="Q91" s="56">
        <f>SUM(J91:P91)</f>
        <v>0.25</v>
      </c>
      <c r="R91" s="749">
        <f t="shared" ref="R91:R93" si="24">S91*1.2</f>
        <v>131.83175999999997</v>
      </c>
      <c r="S91" s="749">
        <v>109.85979999999999</v>
      </c>
      <c r="T91" s="188" t="s">
        <v>443</v>
      </c>
      <c r="U91" s="58" t="s">
        <v>1720</v>
      </c>
    </row>
    <row r="92" spans="1:21" ht="62.4" x14ac:dyDescent="0.3">
      <c r="A92" s="53" t="s">
        <v>1016</v>
      </c>
      <c r="B92" s="74" t="s">
        <v>1017</v>
      </c>
      <c r="C92" s="267" t="s">
        <v>417</v>
      </c>
      <c r="D92" s="187">
        <v>100</v>
      </c>
      <c r="E92" s="55" t="s">
        <v>417</v>
      </c>
      <c r="F92" s="69">
        <v>2.5</v>
      </c>
      <c r="G92" s="55" t="s">
        <v>417</v>
      </c>
      <c r="H92" s="55" t="s">
        <v>17</v>
      </c>
      <c r="I92" s="774">
        <f>R92/(1-Q92)</f>
        <v>136.30607999999998</v>
      </c>
      <c r="J92" s="56">
        <v>0.05</v>
      </c>
      <c r="K92" s="56">
        <v>0.02</v>
      </c>
      <c r="L92" s="56">
        <v>0.03</v>
      </c>
      <c r="M92" s="56">
        <v>0.04</v>
      </c>
      <c r="N92" s="56">
        <v>0.01</v>
      </c>
      <c r="O92" s="56">
        <v>0.1</v>
      </c>
      <c r="P92" s="56">
        <v>0</v>
      </c>
      <c r="Q92" s="56">
        <f>SUM(J92:P92)</f>
        <v>0.25</v>
      </c>
      <c r="R92" s="749">
        <f t="shared" si="24"/>
        <v>102.22955999999999</v>
      </c>
      <c r="S92" s="749">
        <v>85.191299999999998</v>
      </c>
      <c r="T92" s="188" t="s">
        <v>443</v>
      </c>
      <c r="U92" s="58" t="s">
        <v>1720</v>
      </c>
    </row>
    <row r="93" spans="1:21" ht="62.4" x14ac:dyDescent="0.3">
      <c r="A93" s="53" t="s">
        <v>1018</v>
      </c>
      <c r="B93" s="74" t="s">
        <v>1019</v>
      </c>
      <c r="C93" s="267" t="s">
        <v>417</v>
      </c>
      <c r="D93" s="187">
        <v>100</v>
      </c>
      <c r="E93" s="55" t="s">
        <v>417</v>
      </c>
      <c r="F93" s="69">
        <v>2.8</v>
      </c>
      <c r="G93" s="55" t="s">
        <v>417</v>
      </c>
      <c r="H93" s="55" t="s">
        <v>17</v>
      </c>
      <c r="I93" s="774">
        <f>R93/(1-Q93)</f>
        <v>184</v>
      </c>
      <c r="J93" s="56">
        <v>0.05</v>
      </c>
      <c r="K93" s="56">
        <v>0.02</v>
      </c>
      <c r="L93" s="56">
        <v>0.03</v>
      </c>
      <c r="M93" s="56">
        <v>0.04</v>
      </c>
      <c r="N93" s="56">
        <v>0.01</v>
      </c>
      <c r="O93" s="56">
        <v>0.1</v>
      </c>
      <c r="P93" s="56">
        <v>0</v>
      </c>
      <c r="Q93" s="56">
        <f>SUM(J93:P93)</f>
        <v>0.25</v>
      </c>
      <c r="R93" s="749">
        <f t="shared" si="24"/>
        <v>138</v>
      </c>
      <c r="S93" s="749">
        <v>115</v>
      </c>
      <c r="T93" s="188" t="s">
        <v>443</v>
      </c>
      <c r="U93" s="58" t="s">
        <v>1720</v>
      </c>
    </row>
    <row r="94" spans="1:21" s="254" customFormat="1" ht="18" x14ac:dyDescent="0.3">
      <c r="A94" s="238"/>
      <c r="B94" s="77"/>
      <c r="C94" s="268"/>
      <c r="D94" s="288"/>
      <c r="E94" s="79"/>
      <c r="F94" s="78"/>
      <c r="G94" s="79"/>
      <c r="H94" s="79"/>
      <c r="I94" s="910"/>
      <c r="R94" s="908"/>
      <c r="S94" s="908"/>
    </row>
    <row r="95" spans="1:21" ht="18" x14ac:dyDescent="0.3">
      <c r="A95" s="47" t="s">
        <v>1981</v>
      </c>
      <c r="B95" s="48"/>
      <c r="C95" s="48"/>
      <c r="D95" s="49"/>
      <c r="E95" s="49"/>
      <c r="F95" s="49"/>
      <c r="G95" s="50"/>
      <c r="H95" s="51"/>
      <c r="I95" s="772"/>
      <c r="J95" s="51"/>
      <c r="K95" s="51"/>
      <c r="L95" s="51"/>
      <c r="M95" s="51"/>
      <c r="N95" s="51"/>
      <c r="O95" s="51"/>
      <c r="P95" s="51"/>
      <c r="Q95" s="51"/>
      <c r="R95" s="907"/>
      <c r="S95" s="907"/>
      <c r="T95" s="51"/>
      <c r="U95" s="51"/>
    </row>
    <row r="96" spans="1:21" ht="62.4" x14ac:dyDescent="0.3">
      <c r="A96" s="53" t="s">
        <v>1020</v>
      </c>
      <c r="B96" s="74" t="s">
        <v>1021</v>
      </c>
      <c r="C96" s="267">
        <v>4000</v>
      </c>
      <c r="D96" s="187">
        <v>10</v>
      </c>
      <c r="E96" s="55">
        <v>40</v>
      </c>
      <c r="F96" s="69">
        <v>23.1</v>
      </c>
      <c r="G96" s="55" t="s">
        <v>417</v>
      </c>
      <c r="H96" s="55" t="s">
        <v>17</v>
      </c>
      <c r="I96" s="774">
        <f t="shared" ref="I96:I108" si="25">R96/(1-Q96)</f>
        <v>5.7185600000000001</v>
      </c>
      <c r="J96" s="56">
        <v>0.05</v>
      </c>
      <c r="K96" s="56">
        <v>0.02</v>
      </c>
      <c r="L96" s="56">
        <v>0.03</v>
      </c>
      <c r="M96" s="56">
        <v>0.04</v>
      </c>
      <c r="N96" s="56">
        <v>0.01</v>
      </c>
      <c r="O96" s="56">
        <v>0.1</v>
      </c>
      <c r="P96" s="56">
        <v>0</v>
      </c>
      <c r="Q96" s="56">
        <f>SUM(J96:P96)</f>
        <v>0.25</v>
      </c>
      <c r="R96" s="749">
        <f t="shared" ref="R96:R108" si="26">S96*1.2</f>
        <v>4.2889200000000001</v>
      </c>
      <c r="S96" s="749">
        <v>3.5741000000000005</v>
      </c>
      <c r="T96" s="55" t="s">
        <v>1022</v>
      </c>
      <c r="U96" s="58" t="s">
        <v>1720</v>
      </c>
    </row>
    <row r="97" spans="1:21" s="148" customFormat="1" ht="62.4" x14ac:dyDescent="0.3">
      <c r="A97" s="53" t="s">
        <v>1023</v>
      </c>
      <c r="B97" s="74" t="s">
        <v>1024</v>
      </c>
      <c r="C97" s="74"/>
      <c r="D97" s="187">
        <v>10</v>
      </c>
      <c r="E97" s="55" t="s">
        <v>417</v>
      </c>
      <c r="F97" s="69">
        <v>8</v>
      </c>
      <c r="G97" s="55">
        <v>30</v>
      </c>
      <c r="H97" s="88" t="s">
        <v>38</v>
      </c>
      <c r="I97" s="774">
        <f t="shared" si="25"/>
        <v>4.5814399999999997</v>
      </c>
      <c r="J97" s="56">
        <v>0.05</v>
      </c>
      <c r="K97" s="56">
        <v>0.02</v>
      </c>
      <c r="L97" s="56">
        <v>0.03</v>
      </c>
      <c r="M97" s="56">
        <v>0.04</v>
      </c>
      <c r="N97" s="56">
        <v>0.01</v>
      </c>
      <c r="O97" s="56">
        <v>0.1</v>
      </c>
      <c r="P97" s="56">
        <v>0</v>
      </c>
      <c r="Q97" s="56">
        <f t="shared" ref="Q97:Q104" si="27">SUM(J97:P97)</f>
        <v>0.25</v>
      </c>
      <c r="R97" s="749">
        <f t="shared" si="26"/>
        <v>3.43608</v>
      </c>
      <c r="S97" s="749">
        <v>2.8633999999999999</v>
      </c>
      <c r="T97" s="55" t="s">
        <v>1022</v>
      </c>
      <c r="U97" s="58" t="s">
        <v>1720</v>
      </c>
    </row>
    <row r="98" spans="1:21" s="148" customFormat="1" ht="62.4" x14ac:dyDescent="0.3">
      <c r="A98" s="53" t="s">
        <v>1025</v>
      </c>
      <c r="B98" s="74" t="s">
        <v>1026</v>
      </c>
      <c r="C98" s="74"/>
      <c r="D98" s="187">
        <v>10</v>
      </c>
      <c r="E98" s="55"/>
      <c r="F98" s="69"/>
      <c r="G98" s="55"/>
      <c r="H98" s="55" t="s">
        <v>17</v>
      </c>
      <c r="I98" s="774">
        <f t="shared" si="25"/>
        <v>266.66287999999997</v>
      </c>
      <c r="J98" s="56">
        <v>0.05</v>
      </c>
      <c r="K98" s="56">
        <v>0.02</v>
      </c>
      <c r="L98" s="56">
        <v>0.03</v>
      </c>
      <c r="M98" s="56">
        <v>0.04</v>
      </c>
      <c r="N98" s="56">
        <v>0.01</v>
      </c>
      <c r="O98" s="56">
        <v>0.1</v>
      </c>
      <c r="P98" s="56">
        <v>0</v>
      </c>
      <c r="Q98" s="56">
        <f t="shared" si="27"/>
        <v>0.25</v>
      </c>
      <c r="R98" s="749">
        <f t="shared" si="26"/>
        <v>199.99715999999998</v>
      </c>
      <c r="S98" s="749">
        <v>166.6643</v>
      </c>
      <c r="T98" s="188" t="s">
        <v>443</v>
      </c>
      <c r="U98" s="58" t="s">
        <v>1720</v>
      </c>
    </row>
    <row r="99" spans="1:21" s="148" customFormat="1" ht="62.4" x14ac:dyDescent="0.3">
      <c r="A99" s="53" t="s">
        <v>1027</v>
      </c>
      <c r="B99" s="74" t="s">
        <v>2522</v>
      </c>
      <c r="C99" s="74"/>
      <c r="D99" s="168">
        <v>10</v>
      </c>
      <c r="E99" s="62" t="s">
        <v>417</v>
      </c>
      <c r="F99" s="88">
        <v>11</v>
      </c>
      <c r="G99" s="62">
        <v>30</v>
      </c>
      <c r="H99" s="55" t="s">
        <v>38</v>
      </c>
      <c r="I99" s="774">
        <f t="shared" si="25"/>
        <v>210.10351999999997</v>
      </c>
      <c r="J99" s="56">
        <v>0.05</v>
      </c>
      <c r="K99" s="56">
        <v>0.02</v>
      </c>
      <c r="L99" s="56">
        <v>0.03</v>
      </c>
      <c r="M99" s="56">
        <v>0.04</v>
      </c>
      <c r="N99" s="56">
        <v>0.01</v>
      </c>
      <c r="O99" s="56">
        <v>0.1</v>
      </c>
      <c r="P99" s="56">
        <v>0</v>
      </c>
      <c r="Q99" s="56">
        <f t="shared" si="27"/>
        <v>0.25</v>
      </c>
      <c r="R99" s="749">
        <f t="shared" si="26"/>
        <v>157.57763999999997</v>
      </c>
      <c r="S99" s="749">
        <v>131.31469999999999</v>
      </c>
      <c r="T99" s="188" t="s">
        <v>443</v>
      </c>
      <c r="U99" s="58" t="s">
        <v>1720</v>
      </c>
    </row>
    <row r="100" spans="1:21" s="246" customFormat="1" ht="62.4" x14ac:dyDescent="0.3">
      <c r="A100" s="60" t="s">
        <v>2492</v>
      </c>
      <c r="B100" s="87" t="s">
        <v>1028</v>
      </c>
      <c r="C100" s="285">
        <v>4000</v>
      </c>
      <c r="D100" s="168">
        <v>10</v>
      </c>
      <c r="E100" s="62">
        <v>40</v>
      </c>
      <c r="F100" s="88">
        <v>23</v>
      </c>
      <c r="G100" s="62" t="s">
        <v>473</v>
      </c>
      <c r="H100" s="62" t="s">
        <v>17</v>
      </c>
      <c r="I100" s="749">
        <f t="shared" si="25"/>
        <v>4.8121599999999995</v>
      </c>
      <c r="J100" s="65">
        <v>0.05</v>
      </c>
      <c r="K100" s="65">
        <v>0.02</v>
      </c>
      <c r="L100" s="65">
        <v>0.03</v>
      </c>
      <c r="M100" s="65">
        <v>0.04</v>
      </c>
      <c r="N100" s="65">
        <v>0.01</v>
      </c>
      <c r="O100" s="65">
        <v>0.1</v>
      </c>
      <c r="P100" s="65">
        <v>0</v>
      </c>
      <c r="Q100" s="65">
        <f t="shared" si="27"/>
        <v>0.25</v>
      </c>
      <c r="R100" s="749">
        <f t="shared" si="26"/>
        <v>3.6091199999999999</v>
      </c>
      <c r="S100" s="749">
        <v>3.0076000000000001</v>
      </c>
      <c r="T100" s="62" t="s">
        <v>1022</v>
      </c>
      <c r="U100" s="67" t="s">
        <v>1720</v>
      </c>
    </row>
    <row r="101" spans="1:21" s="148" customFormat="1" ht="46.8" x14ac:dyDescent="0.3">
      <c r="A101" s="53" t="s">
        <v>1029</v>
      </c>
      <c r="B101" s="74" t="s">
        <v>1727</v>
      </c>
      <c r="C101" s="74"/>
      <c r="D101" s="187">
        <v>100</v>
      </c>
      <c r="E101" s="55" t="s">
        <v>417</v>
      </c>
      <c r="F101" s="69">
        <v>0.3</v>
      </c>
      <c r="G101" s="55" t="s">
        <v>417</v>
      </c>
      <c r="H101" s="88" t="s">
        <v>38</v>
      </c>
      <c r="I101" s="774">
        <f t="shared" si="25"/>
        <v>15.161599999999998</v>
      </c>
      <c r="J101" s="56">
        <v>0.05</v>
      </c>
      <c r="K101" s="56">
        <v>0.02</v>
      </c>
      <c r="L101" s="56">
        <v>0.03</v>
      </c>
      <c r="M101" s="56">
        <v>0.04</v>
      </c>
      <c r="N101" s="56">
        <v>0.01</v>
      </c>
      <c r="O101" s="56">
        <v>0.1</v>
      </c>
      <c r="P101" s="56">
        <v>0</v>
      </c>
      <c r="Q101" s="56">
        <f t="shared" si="27"/>
        <v>0.25</v>
      </c>
      <c r="R101" s="749">
        <f t="shared" si="26"/>
        <v>11.371199999999998</v>
      </c>
      <c r="S101" s="749">
        <v>9.4759999999999991</v>
      </c>
      <c r="T101" s="295" t="s">
        <v>1030</v>
      </c>
      <c r="U101" s="58" t="s">
        <v>1720</v>
      </c>
    </row>
    <row r="102" spans="1:21" s="148" customFormat="1" ht="62.25" customHeight="1" x14ac:dyDescent="0.3">
      <c r="A102" s="53" t="s">
        <v>1031</v>
      </c>
      <c r="B102" s="74" t="s">
        <v>2743</v>
      </c>
      <c r="C102" s="74"/>
      <c r="D102" s="168">
        <v>100</v>
      </c>
      <c r="E102" s="62" t="s">
        <v>417</v>
      </c>
      <c r="F102" s="88">
        <v>0.3</v>
      </c>
      <c r="G102" s="62" t="s">
        <v>417</v>
      </c>
      <c r="H102" s="55" t="s">
        <v>17</v>
      </c>
      <c r="I102" s="774">
        <f t="shared" si="25"/>
        <v>29.894720000000003</v>
      </c>
      <c r="J102" s="56">
        <v>0.05</v>
      </c>
      <c r="K102" s="56">
        <v>0.02</v>
      </c>
      <c r="L102" s="56">
        <v>0.03</v>
      </c>
      <c r="M102" s="56">
        <v>0.04</v>
      </c>
      <c r="N102" s="56">
        <v>0.01</v>
      </c>
      <c r="O102" s="56">
        <v>0.1</v>
      </c>
      <c r="P102" s="56">
        <v>0</v>
      </c>
      <c r="Q102" s="56">
        <f t="shared" si="27"/>
        <v>0.25</v>
      </c>
      <c r="R102" s="749">
        <f t="shared" si="26"/>
        <v>22.421040000000001</v>
      </c>
      <c r="S102" s="749">
        <v>18.684200000000001</v>
      </c>
      <c r="T102" s="295" t="s">
        <v>1030</v>
      </c>
      <c r="U102" s="58" t="s">
        <v>1720</v>
      </c>
    </row>
    <row r="103" spans="1:21" s="147" customFormat="1" ht="62.4" x14ac:dyDescent="0.3">
      <c r="A103" s="60" t="s">
        <v>2491</v>
      </c>
      <c r="B103" s="87" t="s">
        <v>1032</v>
      </c>
      <c r="C103" s="87"/>
      <c r="D103" s="168">
        <v>10</v>
      </c>
      <c r="E103" s="62" t="s">
        <v>417</v>
      </c>
      <c r="F103" s="88">
        <v>9.1999999999999993</v>
      </c>
      <c r="G103" s="62" t="s">
        <v>417</v>
      </c>
      <c r="H103" s="62" t="s">
        <v>17</v>
      </c>
      <c r="I103" s="749">
        <f t="shared" si="25"/>
        <v>182.25232000000003</v>
      </c>
      <c r="J103" s="65">
        <v>0.05</v>
      </c>
      <c r="K103" s="65">
        <v>0.02</v>
      </c>
      <c r="L103" s="65">
        <v>0.03</v>
      </c>
      <c r="M103" s="65">
        <v>0.04</v>
      </c>
      <c r="N103" s="65">
        <v>0.01</v>
      </c>
      <c r="O103" s="65">
        <v>0.1</v>
      </c>
      <c r="P103" s="65">
        <v>0</v>
      </c>
      <c r="Q103" s="65">
        <f t="shared" si="27"/>
        <v>0.25</v>
      </c>
      <c r="R103" s="749">
        <f t="shared" si="26"/>
        <v>136.68924000000001</v>
      </c>
      <c r="S103" s="749">
        <v>113.90770000000001</v>
      </c>
      <c r="T103" s="88" t="s">
        <v>443</v>
      </c>
      <c r="U103" s="67" t="s">
        <v>1720</v>
      </c>
    </row>
    <row r="104" spans="1:21" ht="46.8" x14ac:dyDescent="0.3">
      <c r="A104" s="53" t="s">
        <v>1033</v>
      </c>
      <c r="B104" s="74" t="s">
        <v>1034</v>
      </c>
      <c r="C104" s="267" t="s">
        <v>473</v>
      </c>
      <c r="D104" s="187">
        <v>100</v>
      </c>
      <c r="E104" s="55" t="s">
        <v>473</v>
      </c>
      <c r="F104" s="69">
        <v>0.3</v>
      </c>
      <c r="G104" s="55" t="s">
        <v>473</v>
      </c>
      <c r="H104" s="55" t="s">
        <v>17</v>
      </c>
      <c r="I104" s="774">
        <f t="shared" si="25"/>
        <v>110.004</v>
      </c>
      <c r="J104" s="56">
        <v>0.05</v>
      </c>
      <c r="K104" s="56">
        <v>0.02</v>
      </c>
      <c r="L104" s="56">
        <v>0.03</v>
      </c>
      <c r="M104" s="56">
        <v>0.04</v>
      </c>
      <c r="N104" s="56">
        <v>0.01</v>
      </c>
      <c r="O104" s="56">
        <v>0.1</v>
      </c>
      <c r="P104" s="56">
        <v>0</v>
      </c>
      <c r="Q104" s="56">
        <f t="shared" si="27"/>
        <v>0.25</v>
      </c>
      <c r="R104" s="749">
        <f t="shared" si="26"/>
        <v>82.503</v>
      </c>
      <c r="S104" s="749">
        <v>68.752499999999998</v>
      </c>
      <c r="T104" s="69" t="s">
        <v>443</v>
      </c>
      <c r="U104" s="58" t="s">
        <v>1720</v>
      </c>
    </row>
    <row r="105" spans="1:21" s="68" customFormat="1" ht="62.4" x14ac:dyDescent="0.2">
      <c r="A105" s="86" t="s">
        <v>2523</v>
      </c>
      <c r="B105" s="87" t="s">
        <v>1035</v>
      </c>
      <c r="C105" s="88" t="s">
        <v>417</v>
      </c>
      <c r="D105" s="62">
        <v>100</v>
      </c>
      <c r="E105" s="62" t="s">
        <v>417</v>
      </c>
      <c r="F105" s="62">
        <v>5</v>
      </c>
      <c r="G105" s="62"/>
      <c r="H105" s="62" t="s">
        <v>38</v>
      </c>
      <c r="I105" s="749">
        <f t="shared" si="25"/>
        <v>42.782080000000001</v>
      </c>
      <c r="J105" s="65">
        <v>0.05</v>
      </c>
      <c r="K105" s="65">
        <v>0.02</v>
      </c>
      <c r="L105" s="65">
        <v>0.03</v>
      </c>
      <c r="M105" s="65">
        <v>0.04</v>
      </c>
      <c r="N105" s="65">
        <v>0.01</v>
      </c>
      <c r="O105" s="65">
        <v>0.1</v>
      </c>
      <c r="P105" s="65">
        <v>0</v>
      </c>
      <c r="Q105" s="65">
        <f>SUM(J105:P105)</f>
        <v>0.25</v>
      </c>
      <c r="R105" s="749">
        <f t="shared" si="26"/>
        <v>32.086559999999999</v>
      </c>
      <c r="S105" s="749">
        <v>26.738800000000001</v>
      </c>
      <c r="T105" s="88" t="s">
        <v>443</v>
      </c>
      <c r="U105" s="67" t="s">
        <v>1720</v>
      </c>
    </row>
    <row r="106" spans="1:21" s="59" customFormat="1" ht="72" customHeight="1" x14ac:dyDescent="0.3">
      <c r="A106" s="53" t="s">
        <v>1036</v>
      </c>
      <c r="B106" s="54" t="s">
        <v>1037</v>
      </c>
      <c r="C106" s="55" t="s">
        <v>1038</v>
      </c>
      <c r="D106" s="55">
        <v>20</v>
      </c>
      <c r="E106" s="55">
        <v>61</v>
      </c>
      <c r="F106" s="55">
        <v>18.100000000000001</v>
      </c>
      <c r="G106" s="55">
        <v>20</v>
      </c>
      <c r="H106" s="55" t="s">
        <v>38</v>
      </c>
      <c r="I106" s="774">
        <f t="shared" si="25"/>
        <v>2.9664000000000001</v>
      </c>
      <c r="J106" s="56">
        <v>0.05</v>
      </c>
      <c r="K106" s="65">
        <v>0.02</v>
      </c>
      <c r="L106" s="56">
        <v>0.03</v>
      </c>
      <c r="M106" s="56">
        <v>0.04</v>
      </c>
      <c r="N106" s="65">
        <v>0.01</v>
      </c>
      <c r="O106" s="65">
        <v>0.1</v>
      </c>
      <c r="P106" s="56">
        <v>0</v>
      </c>
      <c r="Q106" s="56">
        <f>SUM(J106:P106)</f>
        <v>0.25</v>
      </c>
      <c r="R106" s="749">
        <f t="shared" si="26"/>
        <v>2.2248000000000001</v>
      </c>
      <c r="S106" s="749">
        <v>1.8540000000000001</v>
      </c>
      <c r="T106" s="69" t="s">
        <v>1022</v>
      </c>
      <c r="U106" s="58" t="s">
        <v>1720</v>
      </c>
    </row>
    <row r="107" spans="1:21" s="59" customFormat="1" ht="62.4" x14ac:dyDescent="0.3">
      <c r="A107" s="53" t="s">
        <v>1039</v>
      </c>
      <c r="B107" s="54" t="s">
        <v>1040</v>
      </c>
      <c r="C107" s="55" t="s">
        <v>1038</v>
      </c>
      <c r="D107" s="55">
        <v>20</v>
      </c>
      <c r="E107" s="55">
        <v>61</v>
      </c>
      <c r="F107" s="55">
        <v>18.100000000000001</v>
      </c>
      <c r="G107" s="55">
        <v>32</v>
      </c>
      <c r="H107" s="55" t="s">
        <v>38</v>
      </c>
      <c r="I107" s="774">
        <f t="shared" si="25"/>
        <v>2.9664000000000001</v>
      </c>
      <c r="J107" s="56">
        <v>0.05</v>
      </c>
      <c r="K107" s="65">
        <v>0.02</v>
      </c>
      <c r="L107" s="56">
        <v>0.03</v>
      </c>
      <c r="M107" s="56">
        <v>0.04</v>
      </c>
      <c r="N107" s="65">
        <v>0.01</v>
      </c>
      <c r="O107" s="65">
        <v>0.1</v>
      </c>
      <c r="P107" s="56">
        <v>0</v>
      </c>
      <c r="Q107" s="56">
        <f>SUM(J107:P107)</f>
        <v>0.25</v>
      </c>
      <c r="R107" s="749">
        <f t="shared" si="26"/>
        <v>2.2248000000000001</v>
      </c>
      <c r="S107" s="749">
        <v>1.8540000000000001</v>
      </c>
      <c r="T107" s="69" t="s">
        <v>1022</v>
      </c>
      <c r="U107" s="58" t="s">
        <v>1720</v>
      </c>
    </row>
    <row r="108" spans="1:21" s="59" customFormat="1" ht="62.4" x14ac:dyDescent="0.3">
      <c r="A108" s="53" t="s">
        <v>1041</v>
      </c>
      <c r="B108" s="54" t="s">
        <v>1042</v>
      </c>
      <c r="C108" s="55" t="s">
        <v>1038</v>
      </c>
      <c r="D108" s="55">
        <v>20</v>
      </c>
      <c r="E108" s="55">
        <v>61</v>
      </c>
      <c r="F108" s="55">
        <v>18.100000000000001</v>
      </c>
      <c r="G108" s="55">
        <v>32</v>
      </c>
      <c r="H108" s="55" t="s">
        <v>38</v>
      </c>
      <c r="I108" s="774">
        <f t="shared" si="25"/>
        <v>2.9664000000000001</v>
      </c>
      <c r="J108" s="56">
        <v>0.05</v>
      </c>
      <c r="K108" s="65">
        <v>0.02</v>
      </c>
      <c r="L108" s="56">
        <v>0.03</v>
      </c>
      <c r="M108" s="56">
        <v>0.04</v>
      </c>
      <c r="N108" s="65">
        <v>0.01</v>
      </c>
      <c r="O108" s="65">
        <v>0.1</v>
      </c>
      <c r="P108" s="56">
        <v>0</v>
      </c>
      <c r="Q108" s="56">
        <f>SUM(J108:P108)</f>
        <v>0.25</v>
      </c>
      <c r="R108" s="749">
        <f t="shared" si="26"/>
        <v>2.2248000000000001</v>
      </c>
      <c r="S108" s="749">
        <v>1.8540000000000001</v>
      </c>
      <c r="T108" s="69" t="s">
        <v>1022</v>
      </c>
      <c r="U108" s="58" t="s">
        <v>1720</v>
      </c>
    </row>
    <row r="109" spans="1:21" ht="18" x14ac:dyDescent="0.3">
      <c r="A109" s="238"/>
      <c r="B109" s="77"/>
      <c r="C109" s="268"/>
      <c r="D109" s="288"/>
      <c r="E109" s="79"/>
      <c r="F109" s="78"/>
      <c r="G109" s="79"/>
      <c r="H109" s="79"/>
      <c r="I109" s="771"/>
      <c r="K109" s="135"/>
      <c r="L109" s="135"/>
      <c r="M109" s="135"/>
      <c r="N109" s="135"/>
      <c r="O109" s="135"/>
      <c r="P109" s="135"/>
      <c r="Q109" s="135"/>
      <c r="R109" s="877"/>
      <c r="S109" s="877"/>
    </row>
    <row r="110" spans="1:21" ht="18" x14ac:dyDescent="0.3">
      <c r="A110" s="47" t="s">
        <v>2006</v>
      </c>
      <c r="B110" s="48"/>
      <c r="C110" s="48"/>
      <c r="D110" s="49"/>
      <c r="E110" s="49"/>
      <c r="F110" s="49"/>
      <c r="G110" s="50"/>
      <c r="H110" s="51"/>
      <c r="I110" s="772"/>
      <c r="J110" s="51"/>
      <c r="K110" s="51"/>
      <c r="L110" s="51"/>
      <c r="M110" s="51"/>
      <c r="N110" s="51"/>
      <c r="O110" s="51"/>
      <c r="P110" s="51"/>
      <c r="Q110" s="51"/>
      <c r="R110" s="907"/>
      <c r="S110" s="907"/>
      <c r="T110" s="51"/>
      <c r="U110" s="51"/>
    </row>
    <row r="111" spans="1:21" ht="46.8" x14ac:dyDescent="0.3">
      <c r="A111" s="53" t="s">
        <v>1043</v>
      </c>
      <c r="B111" s="74" t="s">
        <v>1044</v>
      </c>
      <c r="C111" s="267" t="s">
        <v>417</v>
      </c>
      <c r="D111" s="187">
        <v>100</v>
      </c>
      <c r="E111" s="55" t="s">
        <v>417</v>
      </c>
      <c r="F111" s="69">
        <v>0.3</v>
      </c>
      <c r="G111" s="55" t="s">
        <v>417</v>
      </c>
      <c r="H111" s="55" t="s">
        <v>17</v>
      </c>
      <c r="I111" s="774">
        <f t="shared" ref="I111:I117" si="28">R111/(1-Q111)</f>
        <v>57.564639999999997</v>
      </c>
      <c r="J111" s="56">
        <v>0.05</v>
      </c>
      <c r="K111" s="56">
        <v>0.02</v>
      </c>
      <c r="L111" s="56">
        <v>0.03</v>
      </c>
      <c r="M111" s="56">
        <v>0.04</v>
      </c>
      <c r="N111" s="56">
        <v>0.01</v>
      </c>
      <c r="O111" s="56">
        <v>0.1</v>
      </c>
      <c r="P111" s="56">
        <v>0</v>
      </c>
      <c r="Q111" s="56">
        <f t="shared" ref="Q111:Q117" si="29">SUM(J111:P111)</f>
        <v>0.25</v>
      </c>
      <c r="R111" s="749">
        <f t="shared" ref="R111:R117" si="30">S111*1.2</f>
        <v>43.173479999999998</v>
      </c>
      <c r="S111" s="749">
        <v>35.977899999999998</v>
      </c>
      <c r="T111" s="69" t="s">
        <v>443</v>
      </c>
      <c r="U111" s="58" t="s">
        <v>1720</v>
      </c>
    </row>
    <row r="112" spans="1:21" ht="46.8" x14ac:dyDescent="0.3">
      <c r="A112" s="53" t="s">
        <v>1045</v>
      </c>
      <c r="B112" s="74" t="s">
        <v>1046</v>
      </c>
      <c r="C112" s="267" t="s">
        <v>417</v>
      </c>
      <c r="D112" s="187">
        <v>100</v>
      </c>
      <c r="E112" s="55" t="s">
        <v>417</v>
      </c>
      <c r="F112" s="69">
        <v>1.3</v>
      </c>
      <c r="G112" s="55" t="s">
        <v>417</v>
      </c>
      <c r="H112" s="55" t="s">
        <v>17</v>
      </c>
      <c r="I112" s="774">
        <f t="shared" si="28"/>
        <v>126.20384</v>
      </c>
      <c r="J112" s="56">
        <v>0.05</v>
      </c>
      <c r="K112" s="56">
        <v>0.02</v>
      </c>
      <c r="L112" s="56">
        <v>0.03</v>
      </c>
      <c r="M112" s="56">
        <v>0.04</v>
      </c>
      <c r="N112" s="56">
        <v>0.01</v>
      </c>
      <c r="O112" s="56">
        <v>0.1</v>
      </c>
      <c r="P112" s="56">
        <v>0</v>
      </c>
      <c r="Q112" s="56">
        <f t="shared" si="29"/>
        <v>0.25</v>
      </c>
      <c r="R112" s="749">
        <f t="shared" si="30"/>
        <v>94.652879999999996</v>
      </c>
      <c r="S112" s="749">
        <v>78.877399999999994</v>
      </c>
      <c r="T112" s="69" t="s">
        <v>443</v>
      </c>
      <c r="U112" s="58" t="s">
        <v>1720</v>
      </c>
    </row>
    <row r="113" spans="1:21" ht="62.4" x14ac:dyDescent="0.3">
      <c r="A113" s="53" t="s">
        <v>1047</v>
      </c>
      <c r="B113" s="74" t="s">
        <v>1048</v>
      </c>
      <c r="C113" s="267" t="s">
        <v>417</v>
      </c>
      <c r="D113" s="187">
        <v>100</v>
      </c>
      <c r="E113" s="55" t="s">
        <v>417</v>
      </c>
      <c r="F113" s="69">
        <v>0.8</v>
      </c>
      <c r="G113" s="55" t="s">
        <v>417</v>
      </c>
      <c r="H113" s="55" t="s">
        <v>17</v>
      </c>
      <c r="I113" s="774">
        <f t="shared" si="28"/>
        <v>152</v>
      </c>
      <c r="J113" s="56">
        <v>0.05</v>
      </c>
      <c r="K113" s="56">
        <v>0.02</v>
      </c>
      <c r="L113" s="56">
        <v>0.03</v>
      </c>
      <c r="M113" s="56">
        <v>0.04</v>
      </c>
      <c r="N113" s="56">
        <v>0.01</v>
      </c>
      <c r="O113" s="56">
        <v>0.1</v>
      </c>
      <c r="P113" s="56">
        <v>0</v>
      </c>
      <c r="Q113" s="56">
        <f t="shared" si="29"/>
        <v>0.25</v>
      </c>
      <c r="R113" s="749">
        <f t="shared" si="30"/>
        <v>114</v>
      </c>
      <c r="S113" s="749">
        <v>95</v>
      </c>
      <c r="T113" s="69" t="s">
        <v>443</v>
      </c>
      <c r="U113" s="58" t="s">
        <v>1720</v>
      </c>
    </row>
    <row r="114" spans="1:21" ht="62.4" x14ac:dyDescent="0.3">
      <c r="A114" s="53" t="s">
        <v>1049</v>
      </c>
      <c r="B114" s="74" t="s">
        <v>1048</v>
      </c>
      <c r="C114" s="267" t="s">
        <v>417</v>
      </c>
      <c r="D114" s="187">
        <v>100</v>
      </c>
      <c r="E114" s="55" t="s">
        <v>417</v>
      </c>
      <c r="F114" s="69">
        <v>0.7</v>
      </c>
      <c r="G114" s="55" t="s">
        <v>417</v>
      </c>
      <c r="H114" s="55" t="s">
        <v>17</v>
      </c>
      <c r="I114" s="774">
        <f t="shared" si="28"/>
        <v>126.20384</v>
      </c>
      <c r="J114" s="56">
        <v>0.05</v>
      </c>
      <c r="K114" s="56">
        <v>0.02</v>
      </c>
      <c r="L114" s="56">
        <v>0.03</v>
      </c>
      <c r="M114" s="56">
        <v>0.04</v>
      </c>
      <c r="N114" s="56">
        <v>0.01</v>
      </c>
      <c r="O114" s="56">
        <v>0.1</v>
      </c>
      <c r="P114" s="56">
        <v>0</v>
      </c>
      <c r="Q114" s="56">
        <f t="shared" si="29"/>
        <v>0.25</v>
      </c>
      <c r="R114" s="749">
        <f t="shared" si="30"/>
        <v>94.652879999999996</v>
      </c>
      <c r="S114" s="749">
        <v>78.877399999999994</v>
      </c>
      <c r="T114" s="69" t="s">
        <v>443</v>
      </c>
      <c r="U114" s="58" t="s">
        <v>1720</v>
      </c>
    </row>
    <row r="115" spans="1:21" ht="46.8" x14ac:dyDescent="0.3">
      <c r="A115" s="53" t="s">
        <v>1050</v>
      </c>
      <c r="B115" s="74" t="s">
        <v>1051</v>
      </c>
      <c r="C115" s="267" t="s">
        <v>417</v>
      </c>
      <c r="D115" s="187">
        <v>100</v>
      </c>
      <c r="E115" s="55" t="s">
        <v>417</v>
      </c>
      <c r="F115" s="69">
        <v>1.4</v>
      </c>
      <c r="G115" s="55" t="s">
        <v>417</v>
      </c>
      <c r="H115" s="55" t="s">
        <v>17</v>
      </c>
      <c r="I115" s="774">
        <f t="shared" si="28"/>
        <v>115.14576000000001</v>
      </c>
      <c r="J115" s="56">
        <v>0.05</v>
      </c>
      <c r="K115" s="56">
        <v>0.02</v>
      </c>
      <c r="L115" s="56">
        <v>0.03</v>
      </c>
      <c r="M115" s="56">
        <v>0.04</v>
      </c>
      <c r="N115" s="56">
        <v>0.01</v>
      </c>
      <c r="O115" s="56">
        <v>0.1</v>
      </c>
      <c r="P115" s="56">
        <v>0</v>
      </c>
      <c r="Q115" s="56">
        <f t="shared" si="29"/>
        <v>0.25</v>
      </c>
      <c r="R115" s="749">
        <f t="shared" si="30"/>
        <v>86.359320000000011</v>
      </c>
      <c r="S115" s="749">
        <v>71.966100000000012</v>
      </c>
      <c r="T115" s="69" t="s">
        <v>443</v>
      </c>
      <c r="U115" s="58" t="s">
        <v>1720</v>
      </c>
    </row>
    <row r="116" spans="1:21" s="287" customFormat="1" ht="78" x14ac:dyDescent="0.3">
      <c r="A116" s="60" t="s">
        <v>2524</v>
      </c>
      <c r="B116" s="87" t="s">
        <v>1052</v>
      </c>
      <c r="C116" s="285">
        <v>3000</v>
      </c>
      <c r="D116" s="168">
        <v>10</v>
      </c>
      <c r="E116" s="62">
        <v>30</v>
      </c>
      <c r="F116" s="88">
        <v>21.2</v>
      </c>
      <c r="G116" s="62" t="s">
        <v>473</v>
      </c>
      <c r="H116" s="62" t="s">
        <v>17</v>
      </c>
      <c r="I116" s="749">
        <f t="shared" si="28"/>
        <v>100.08303999999998</v>
      </c>
      <c r="J116" s="65">
        <v>0.05</v>
      </c>
      <c r="K116" s="65">
        <v>0.02</v>
      </c>
      <c r="L116" s="65">
        <v>0.03</v>
      </c>
      <c r="M116" s="65">
        <v>0.04</v>
      </c>
      <c r="N116" s="65">
        <v>0.01</v>
      </c>
      <c r="O116" s="65">
        <v>0.1</v>
      </c>
      <c r="P116" s="65">
        <v>0</v>
      </c>
      <c r="Q116" s="65">
        <f t="shared" si="29"/>
        <v>0.25</v>
      </c>
      <c r="R116" s="749">
        <f t="shared" si="30"/>
        <v>75.062279999999987</v>
      </c>
      <c r="S116" s="749">
        <v>62.551899999999996</v>
      </c>
      <c r="T116" s="88" t="s">
        <v>443</v>
      </c>
      <c r="U116" s="67" t="s">
        <v>1720</v>
      </c>
    </row>
    <row r="117" spans="1:21" ht="78" x14ac:dyDescent="0.3">
      <c r="A117" s="60" t="s">
        <v>2815</v>
      </c>
      <c r="B117" s="87" t="s">
        <v>1053</v>
      </c>
      <c r="C117" s="285" t="s">
        <v>473</v>
      </c>
      <c r="D117" s="168">
        <v>100</v>
      </c>
      <c r="E117" s="62" t="s">
        <v>473</v>
      </c>
      <c r="F117" s="88">
        <v>7.9</v>
      </c>
      <c r="G117" s="62" t="s">
        <v>473</v>
      </c>
      <c r="H117" s="62" t="s">
        <v>17</v>
      </c>
      <c r="I117" s="749">
        <f t="shared" si="28"/>
        <v>214.75088000000002</v>
      </c>
      <c r="J117" s="65">
        <v>0.05</v>
      </c>
      <c r="K117" s="65">
        <v>0.02</v>
      </c>
      <c r="L117" s="65">
        <v>0.03</v>
      </c>
      <c r="M117" s="65">
        <v>0.04</v>
      </c>
      <c r="N117" s="65">
        <v>0.01</v>
      </c>
      <c r="O117" s="65">
        <v>0.1</v>
      </c>
      <c r="P117" s="65">
        <v>0</v>
      </c>
      <c r="Q117" s="65">
        <f t="shared" si="29"/>
        <v>0.25</v>
      </c>
      <c r="R117" s="749">
        <f t="shared" si="30"/>
        <v>161.06316000000001</v>
      </c>
      <c r="S117" s="749">
        <v>134.2193</v>
      </c>
      <c r="T117" s="69" t="s">
        <v>443</v>
      </c>
      <c r="U117" s="58" t="s">
        <v>1720</v>
      </c>
    </row>
    <row r="118" spans="1:21" ht="18" x14ac:dyDescent="0.3">
      <c r="A118" s="238"/>
      <c r="B118" s="77"/>
      <c r="C118" s="268"/>
      <c r="D118" s="288"/>
      <c r="E118" s="79"/>
      <c r="F118" s="78"/>
      <c r="G118" s="79"/>
      <c r="H118" s="79"/>
      <c r="I118" s="771"/>
      <c r="K118" s="135"/>
      <c r="L118" s="135"/>
      <c r="M118" s="135"/>
      <c r="N118" s="135"/>
      <c r="O118" s="135"/>
      <c r="P118" s="135"/>
      <c r="Q118" s="135"/>
      <c r="R118" s="877"/>
      <c r="S118" s="877"/>
    </row>
    <row r="119" spans="1:21" ht="18" x14ac:dyDescent="0.3">
      <c r="A119" s="47" t="s">
        <v>2007</v>
      </c>
      <c r="B119" s="48"/>
      <c r="C119" s="48"/>
      <c r="D119" s="49"/>
      <c r="E119" s="49"/>
      <c r="F119" s="49"/>
      <c r="G119" s="50"/>
      <c r="H119" s="51"/>
      <c r="I119" s="772"/>
      <c r="J119" s="51"/>
      <c r="K119" s="51"/>
      <c r="L119" s="51"/>
      <c r="M119" s="51"/>
      <c r="N119" s="51"/>
      <c r="O119" s="51"/>
      <c r="P119" s="51"/>
      <c r="Q119" s="51"/>
      <c r="R119" s="907"/>
      <c r="S119" s="907"/>
      <c r="T119" s="51"/>
      <c r="U119" s="51"/>
    </row>
    <row r="120" spans="1:21" ht="46.8" x14ac:dyDescent="0.3">
      <c r="A120" s="53" t="s">
        <v>1054</v>
      </c>
      <c r="B120" s="74" t="s">
        <v>1055</v>
      </c>
      <c r="C120" s="267" t="s">
        <v>1056</v>
      </c>
      <c r="D120" s="187">
        <v>2</v>
      </c>
      <c r="E120" s="55">
        <v>1</v>
      </c>
      <c r="F120" s="69">
        <v>11.4</v>
      </c>
      <c r="G120" s="55" t="s">
        <v>473</v>
      </c>
      <c r="H120" s="55" t="s">
        <v>17</v>
      </c>
      <c r="I120" s="774">
        <f t="shared" ref="I120:I128" si="31">R120/(1-Q120)</f>
        <v>125.8248</v>
      </c>
      <c r="J120" s="56">
        <v>0.05</v>
      </c>
      <c r="K120" s="56">
        <v>0.02</v>
      </c>
      <c r="L120" s="56">
        <v>0.03</v>
      </c>
      <c r="M120" s="56">
        <v>0.04</v>
      </c>
      <c r="N120" s="56">
        <v>0.01</v>
      </c>
      <c r="O120" s="56">
        <v>0.1</v>
      </c>
      <c r="P120" s="56">
        <v>0</v>
      </c>
      <c r="Q120" s="56">
        <f t="shared" ref="Q120:Q128" si="32">SUM(J120:P120)</f>
        <v>0.25</v>
      </c>
      <c r="R120" s="749">
        <f t="shared" ref="R120:R130" si="33">S120*1.2</f>
        <v>94.368600000000001</v>
      </c>
      <c r="S120" s="749">
        <v>78.640500000000003</v>
      </c>
      <c r="T120" s="69" t="s">
        <v>1057</v>
      </c>
      <c r="U120" s="58" t="s">
        <v>1720</v>
      </c>
    </row>
    <row r="121" spans="1:21" ht="46.8" x14ac:dyDescent="0.3">
      <c r="A121" s="53" t="s">
        <v>1058</v>
      </c>
      <c r="B121" s="74" t="s">
        <v>1059</v>
      </c>
      <c r="C121" s="267" t="s">
        <v>1060</v>
      </c>
      <c r="D121" s="187">
        <v>2</v>
      </c>
      <c r="E121" s="55">
        <v>1.4</v>
      </c>
      <c r="F121" s="69">
        <v>15.3</v>
      </c>
      <c r="G121" s="55" t="s">
        <v>473</v>
      </c>
      <c r="H121" s="55" t="s">
        <v>17</v>
      </c>
      <c r="I121" s="774">
        <f t="shared" si="31"/>
        <v>139.15711999999999</v>
      </c>
      <c r="J121" s="56">
        <v>0.05</v>
      </c>
      <c r="K121" s="56">
        <v>0.02</v>
      </c>
      <c r="L121" s="56">
        <v>0.03</v>
      </c>
      <c r="M121" s="56">
        <v>0.04</v>
      </c>
      <c r="N121" s="56">
        <v>0.01</v>
      </c>
      <c r="O121" s="56">
        <v>0.1</v>
      </c>
      <c r="P121" s="56">
        <v>0</v>
      </c>
      <c r="Q121" s="56">
        <f t="shared" si="32"/>
        <v>0.25</v>
      </c>
      <c r="R121" s="749">
        <f t="shared" si="33"/>
        <v>104.36784</v>
      </c>
      <c r="S121" s="749">
        <v>86.973200000000006</v>
      </c>
      <c r="T121" s="69" t="s">
        <v>1057</v>
      </c>
      <c r="U121" s="58" t="s">
        <v>1720</v>
      </c>
    </row>
    <row r="122" spans="1:21" ht="46.8" x14ac:dyDescent="0.3">
      <c r="A122" s="53" t="s">
        <v>1061</v>
      </c>
      <c r="B122" s="74" t="s">
        <v>1062</v>
      </c>
      <c r="C122" s="267" t="s">
        <v>1063</v>
      </c>
      <c r="D122" s="187">
        <v>2</v>
      </c>
      <c r="E122" s="55">
        <v>2.4</v>
      </c>
      <c r="F122" s="69">
        <v>23.1</v>
      </c>
      <c r="G122" s="55" t="s">
        <v>473</v>
      </c>
      <c r="H122" s="55" t="s">
        <v>17</v>
      </c>
      <c r="I122" s="774">
        <f t="shared" si="31"/>
        <v>183.0104</v>
      </c>
      <c r="J122" s="56">
        <v>0.05</v>
      </c>
      <c r="K122" s="56">
        <v>0.02</v>
      </c>
      <c r="L122" s="56">
        <v>0.03</v>
      </c>
      <c r="M122" s="56">
        <v>0.04</v>
      </c>
      <c r="N122" s="56">
        <v>0.01</v>
      </c>
      <c r="O122" s="56">
        <v>0.1</v>
      </c>
      <c r="P122" s="56">
        <v>0</v>
      </c>
      <c r="Q122" s="56">
        <f t="shared" si="32"/>
        <v>0.25</v>
      </c>
      <c r="R122" s="749">
        <f t="shared" si="33"/>
        <v>137.2578</v>
      </c>
      <c r="S122" s="749">
        <v>114.3815</v>
      </c>
      <c r="T122" s="69" t="s">
        <v>1057</v>
      </c>
      <c r="U122" s="58" t="s">
        <v>1720</v>
      </c>
    </row>
    <row r="123" spans="1:21" ht="46.8" x14ac:dyDescent="0.3">
      <c r="A123" s="53" t="s">
        <v>1064</v>
      </c>
      <c r="B123" s="74" t="s">
        <v>1065</v>
      </c>
      <c r="C123" s="267" t="s">
        <v>1066</v>
      </c>
      <c r="D123" s="187">
        <v>2</v>
      </c>
      <c r="E123" s="55">
        <v>1.8</v>
      </c>
      <c r="F123" s="69">
        <v>16.8</v>
      </c>
      <c r="G123" s="55" t="s">
        <v>473</v>
      </c>
      <c r="H123" s="55" t="s">
        <v>17</v>
      </c>
      <c r="I123" s="774">
        <f t="shared" si="31"/>
        <v>186.81727999999998</v>
      </c>
      <c r="J123" s="56">
        <v>0.05</v>
      </c>
      <c r="K123" s="56">
        <v>0.02</v>
      </c>
      <c r="L123" s="56">
        <v>0.03</v>
      </c>
      <c r="M123" s="56">
        <v>0.04</v>
      </c>
      <c r="N123" s="56">
        <v>0.01</v>
      </c>
      <c r="O123" s="56">
        <v>0.1</v>
      </c>
      <c r="P123" s="56">
        <v>0</v>
      </c>
      <c r="Q123" s="56">
        <f t="shared" si="32"/>
        <v>0.25</v>
      </c>
      <c r="R123" s="749">
        <f t="shared" si="33"/>
        <v>140.11295999999999</v>
      </c>
      <c r="S123" s="749">
        <v>116.7608</v>
      </c>
      <c r="T123" s="69" t="s">
        <v>1057</v>
      </c>
      <c r="U123" s="58" t="s">
        <v>1720</v>
      </c>
    </row>
    <row r="124" spans="1:21" ht="46.8" x14ac:dyDescent="0.3">
      <c r="A124" s="53" t="s">
        <v>1067</v>
      </c>
      <c r="B124" s="74" t="s">
        <v>1068</v>
      </c>
      <c r="C124" s="267" t="s">
        <v>1069</v>
      </c>
      <c r="D124" s="187">
        <v>2</v>
      </c>
      <c r="E124" s="55">
        <v>2.4</v>
      </c>
      <c r="F124" s="69">
        <v>27.3</v>
      </c>
      <c r="G124" s="55" t="s">
        <v>473</v>
      </c>
      <c r="H124" s="55" t="s">
        <v>17</v>
      </c>
      <c r="I124" s="774">
        <f t="shared" si="31"/>
        <v>205.88464000000002</v>
      </c>
      <c r="J124" s="56">
        <v>0.05</v>
      </c>
      <c r="K124" s="56">
        <v>0.02</v>
      </c>
      <c r="L124" s="56">
        <v>0.03</v>
      </c>
      <c r="M124" s="56">
        <v>0.04</v>
      </c>
      <c r="N124" s="56">
        <v>0.01</v>
      </c>
      <c r="O124" s="56">
        <v>0.1</v>
      </c>
      <c r="P124" s="56">
        <v>0</v>
      </c>
      <c r="Q124" s="56">
        <f t="shared" si="32"/>
        <v>0.25</v>
      </c>
      <c r="R124" s="749">
        <f t="shared" si="33"/>
        <v>154.41348000000002</v>
      </c>
      <c r="S124" s="749">
        <v>128.67790000000002</v>
      </c>
      <c r="T124" s="69" t="s">
        <v>1057</v>
      </c>
      <c r="U124" s="58" t="s">
        <v>1720</v>
      </c>
    </row>
    <row r="125" spans="1:21" ht="62.4" x14ac:dyDescent="0.3">
      <c r="A125" s="53" t="s">
        <v>1070</v>
      </c>
      <c r="B125" s="74" t="s">
        <v>2202</v>
      </c>
      <c r="C125" s="267" t="s">
        <v>417</v>
      </c>
      <c r="D125" s="187">
        <v>10</v>
      </c>
      <c r="E125" s="55" t="s">
        <v>417</v>
      </c>
      <c r="F125" s="69">
        <v>0.8</v>
      </c>
      <c r="G125" s="55" t="s">
        <v>417</v>
      </c>
      <c r="H125" s="55" t="s">
        <v>17</v>
      </c>
      <c r="I125" s="774">
        <f>R125/(1-Q125)</f>
        <v>27.834720000000004</v>
      </c>
      <c r="J125" s="56">
        <v>0.05</v>
      </c>
      <c r="K125" s="56">
        <v>0.02</v>
      </c>
      <c r="L125" s="56">
        <v>0.03</v>
      </c>
      <c r="M125" s="56">
        <v>0.04</v>
      </c>
      <c r="N125" s="56">
        <v>0.01</v>
      </c>
      <c r="O125" s="56">
        <v>0.1</v>
      </c>
      <c r="P125" s="56">
        <v>0</v>
      </c>
      <c r="Q125" s="56">
        <f t="shared" si="32"/>
        <v>0.25</v>
      </c>
      <c r="R125" s="749">
        <f t="shared" si="33"/>
        <v>20.876040000000003</v>
      </c>
      <c r="S125" s="749">
        <v>17.396700000000003</v>
      </c>
      <c r="T125" s="69" t="s">
        <v>443</v>
      </c>
      <c r="U125" s="58" t="s">
        <v>1720</v>
      </c>
    </row>
    <row r="126" spans="1:21" ht="62.4" x14ac:dyDescent="0.3">
      <c r="A126" s="53" t="s">
        <v>1071</v>
      </c>
      <c r="B126" s="74" t="s">
        <v>1072</v>
      </c>
      <c r="C126" s="267">
        <v>3048</v>
      </c>
      <c r="D126" s="187">
        <v>1</v>
      </c>
      <c r="E126" s="55">
        <v>3</v>
      </c>
      <c r="F126" s="69">
        <v>2.6</v>
      </c>
      <c r="G126" s="55" t="s">
        <v>473</v>
      </c>
      <c r="H126" s="55" t="s">
        <v>17</v>
      </c>
      <c r="I126" s="774">
        <f>R126/(1-Q126)</f>
        <v>84.7072</v>
      </c>
      <c r="J126" s="56">
        <v>0.05</v>
      </c>
      <c r="K126" s="56">
        <v>0.02</v>
      </c>
      <c r="L126" s="56">
        <v>0.03</v>
      </c>
      <c r="M126" s="56">
        <v>0.04</v>
      </c>
      <c r="N126" s="56">
        <v>0.01</v>
      </c>
      <c r="O126" s="56">
        <v>0.1</v>
      </c>
      <c r="P126" s="56">
        <v>0</v>
      </c>
      <c r="Q126" s="56">
        <f t="shared" si="32"/>
        <v>0.25</v>
      </c>
      <c r="R126" s="749">
        <f t="shared" si="33"/>
        <v>63.5304</v>
      </c>
      <c r="S126" s="749">
        <v>52.942</v>
      </c>
      <c r="T126" s="69" t="s">
        <v>443</v>
      </c>
      <c r="U126" s="58" t="s">
        <v>1720</v>
      </c>
    </row>
    <row r="127" spans="1:21" ht="78" x14ac:dyDescent="0.3">
      <c r="A127" s="53" t="s">
        <v>1073</v>
      </c>
      <c r="B127" s="74" t="s">
        <v>1074</v>
      </c>
      <c r="C127" s="267">
        <v>3048</v>
      </c>
      <c r="D127" s="187">
        <v>1</v>
      </c>
      <c r="E127" s="55">
        <v>3</v>
      </c>
      <c r="F127" s="69">
        <v>3.7</v>
      </c>
      <c r="G127" s="55" t="s">
        <v>473</v>
      </c>
      <c r="H127" s="55" t="s">
        <v>17</v>
      </c>
      <c r="I127" s="774">
        <f t="shared" si="31"/>
        <v>98.270240000000001</v>
      </c>
      <c r="J127" s="56">
        <v>0.05</v>
      </c>
      <c r="K127" s="56">
        <v>0.02</v>
      </c>
      <c r="L127" s="56">
        <v>0.03</v>
      </c>
      <c r="M127" s="56">
        <v>0.04</v>
      </c>
      <c r="N127" s="56">
        <v>0.01</v>
      </c>
      <c r="O127" s="56">
        <v>0.1</v>
      </c>
      <c r="P127" s="56">
        <v>0</v>
      </c>
      <c r="Q127" s="56">
        <f t="shared" si="32"/>
        <v>0.25</v>
      </c>
      <c r="R127" s="749">
        <f t="shared" si="33"/>
        <v>73.702680000000001</v>
      </c>
      <c r="S127" s="749">
        <v>61.418900000000001</v>
      </c>
      <c r="T127" s="69" t="s">
        <v>443</v>
      </c>
      <c r="U127" s="58" t="s">
        <v>1720</v>
      </c>
    </row>
    <row r="128" spans="1:21" s="254" customFormat="1" ht="78" x14ac:dyDescent="0.3">
      <c r="A128" s="53" t="s">
        <v>1075</v>
      </c>
      <c r="B128" s="74" t="s">
        <v>1076</v>
      </c>
      <c r="C128" s="267">
        <v>3048</v>
      </c>
      <c r="D128" s="187">
        <v>1</v>
      </c>
      <c r="E128" s="55">
        <v>3</v>
      </c>
      <c r="F128" s="69">
        <v>3.7</v>
      </c>
      <c r="G128" s="55" t="s">
        <v>473</v>
      </c>
      <c r="H128" s="55" t="s">
        <v>17</v>
      </c>
      <c r="I128" s="774">
        <f t="shared" si="31"/>
        <v>56.971360000000004</v>
      </c>
      <c r="J128" s="56">
        <v>0.05</v>
      </c>
      <c r="K128" s="56">
        <v>0.02</v>
      </c>
      <c r="L128" s="56">
        <v>0.03</v>
      </c>
      <c r="M128" s="56">
        <v>0.04</v>
      </c>
      <c r="N128" s="56">
        <v>0.01</v>
      </c>
      <c r="O128" s="56">
        <v>0.1</v>
      </c>
      <c r="P128" s="56">
        <v>0</v>
      </c>
      <c r="Q128" s="56">
        <f t="shared" si="32"/>
        <v>0.25</v>
      </c>
      <c r="R128" s="749">
        <f t="shared" si="33"/>
        <v>42.728520000000003</v>
      </c>
      <c r="S128" s="749">
        <v>35.607100000000003</v>
      </c>
      <c r="T128" s="69" t="s">
        <v>443</v>
      </c>
      <c r="U128" s="58" t="s">
        <v>1720</v>
      </c>
    </row>
    <row r="129" spans="1:21" s="148" customFormat="1" ht="62.4" x14ac:dyDescent="0.3">
      <c r="A129" s="53" t="s">
        <v>1077</v>
      </c>
      <c r="B129" s="74" t="s">
        <v>1078</v>
      </c>
      <c r="C129" s="74"/>
      <c r="D129" s="168">
        <v>10</v>
      </c>
      <c r="E129" s="62"/>
      <c r="F129" s="88">
        <v>0.3</v>
      </c>
      <c r="G129" s="62"/>
      <c r="H129" s="55" t="s">
        <v>38</v>
      </c>
      <c r="I129" s="774">
        <f>R129/(1-Q129)</f>
        <v>20.171520000000001</v>
      </c>
      <c r="J129" s="56">
        <v>0.05</v>
      </c>
      <c r="K129" s="56">
        <v>0.02</v>
      </c>
      <c r="L129" s="56">
        <v>0.03</v>
      </c>
      <c r="M129" s="56">
        <v>0.04</v>
      </c>
      <c r="N129" s="56">
        <v>0.01</v>
      </c>
      <c r="O129" s="56">
        <v>0.1</v>
      </c>
      <c r="P129" s="56">
        <v>0</v>
      </c>
      <c r="Q129" s="56">
        <f>SUM(J129:P129)</f>
        <v>0.25</v>
      </c>
      <c r="R129" s="749">
        <f t="shared" si="33"/>
        <v>15.128640000000001</v>
      </c>
      <c r="S129" s="749">
        <v>12.607200000000001</v>
      </c>
      <c r="T129" s="188" t="s">
        <v>443</v>
      </c>
      <c r="U129" s="58" t="s">
        <v>1720</v>
      </c>
    </row>
    <row r="130" spans="1:21" s="147" customFormat="1" ht="62.4" x14ac:dyDescent="0.3">
      <c r="A130" s="60" t="s">
        <v>2497</v>
      </c>
      <c r="B130" s="87" t="s">
        <v>1079</v>
      </c>
      <c r="C130" s="87"/>
      <c r="D130" s="168">
        <v>10</v>
      </c>
      <c r="E130" s="62"/>
      <c r="F130" s="88">
        <v>0.4</v>
      </c>
      <c r="G130" s="62"/>
      <c r="H130" s="62" t="s">
        <v>38</v>
      </c>
      <c r="I130" s="749">
        <f>R130/(1-Q130)</f>
        <v>20.171520000000001</v>
      </c>
      <c r="J130" s="65">
        <v>0.05</v>
      </c>
      <c r="K130" s="65">
        <v>0.02</v>
      </c>
      <c r="L130" s="65">
        <v>0.03</v>
      </c>
      <c r="M130" s="65">
        <v>0.04</v>
      </c>
      <c r="N130" s="65">
        <v>0.01</v>
      </c>
      <c r="O130" s="65">
        <v>0.1</v>
      </c>
      <c r="P130" s="65">
        <v>0</v>
      </c>
      <c r="Q130" s="65">
        <f>SUM(J130:P130)</f>
        <v>0.25</v>
      </c>
      <c r="R130" s="749">
        <f t="shared" si="33"/>
        <v>15.128640000000001</v>
      </c>
      <c r="S130" s="749">
        <v>12.607200000000001</v>
      </c>
      <c r="T130" s="88" t="s">
        <v>443</v>
      </c>
      <c r="U130" s="67" t="s">
        <v>1720</v>
      </c>
    </row>
    <row r="131" spans="1:21" s="148" customFormat="1" ht="18" x14ac:dyDescent="0.3">
      <c r="A131" s="238"/>
      <c r="B131" s="77"/>
      <c r="C131" s="77"/>
      <c r="D131" s="82"/>
      <c r="E131" s="84"/>
      <c r="F131" s="269"/>
      <c r="G131" s="84"/>
      <c r="H131" s="79"/>
      <c r="I131" s="850"/>
      <c r="J131" s="165"/>
      <c r="K131" s="165"/>
      <c r="L131" s="165"/>
      <c r="M131" s="165"/>
      <c r="N131" s="165"/>
      <c r="O131" s="165"/>
      <c r="P131" s="165"/>
      <c r="Q131" s="165"/>
      <c r="R131" s="906"/>
      <c r="S131" s="906"/>
      <c r="T131" s="286"/>
      <c r="U131" s="270"/>
    </row>
    <row r="132" spans="1:21" ht="18" x14ac:dyDescent="0.3">
      <c r="A132" s="47" t="s">
        <v>2008</v>
      </c>
      <c r="B132" s="48"/>
      <c r="C132" s="48"/>
      <c r="D132" s="49"/>
      <c r="E132" s="49"/>
      <c r="F132" s="49"/>
      <c r="G132" s="50"/>
      <c r="H132" s="51"/>
      <c r="I132" s="772"/>
      <c r="J132" s="51"/>
      <c r="K132" s="51"/>
      <c r="L132" s="51"/>
      <c r="M132" s="51"/>
      <c r="N132" s="51"/>
      <c r="O132" s="51"/>
      <c r="P132" s="51"/>
      <c r="Q132" s="51"/>
      <c r="R132" s="907"/>
      <c r="S132" s="907"/>
      <c r="T132" s="274"/>
      <c r="U132" s="51"/>
    </row>
    <row r="133" spans="1:21" s="147" customFormat="1" ht="78.75" customHeight="1" x14ac:dyDescent="0.3">
      <c r="A133" s="60" t="s">
        <v>2490</v>
      </c>
      <c r="B133" s="87" t="s">
        <v>1080</v>
      </c>
      <c r="C133" s="285">
        <v>3000</v>
      </c>
      <c r="D133" s="168">
        <v>4</v>
      </c>
      <c r="E133" s="62">
        <v>12</v>
      </c>
      <c r="F133" s="88">
        <v>13.9</v>
      </c>
      <c r="G133" s="62" t="s">
        <v>473</v>
      </c>
      <c r="H133" s="62" t="s">
        <v>17</v>
      </c>
      <c r="I133" s="749">
        <f>R133/(1-Q133)</f>
        <v>147.16639999999998</v>
      </c>
      <c r="J133" s="65">
        <v>0.05</v>
      </c>
      <c r="K133" s="65">
        <v>0.02</v>
      </c>
      <c r="L133" s="65">
        <v>0.03</v>
      </c>
      <c r="M133" s="65">
        <v>0.04</v>
      </c>
      <c r="N133" s="65">
        <v>0.01</v>
      </c>
      <c r="O133" s="65">
        <v>0.1</v>
      </c>
      <c r="P133" s="65">
        <v>0</v>
      </c>
      <c r="Q133" s="65">
        <f>SUM(J133:P133)</f>
        <v>0.25</v>
      </c>
      <c r="R133" s="749">
        <f t="shared" ref="R133:R136" si="34">S133*1.2</f>
        <v>110.37479999999999</v>
      </c>
      <c r="S133" s="749">
        <v>91.978999999999999</v>
      </c>
      <c r="T133" s="88" t="s">
        <v>443</v>
      </c>
      <c r="U133" s="67" t="s">
        <v>1720</v>
      </c>
    </row>
    <row r="134" spans="1:21" ht="62.4" x14ac:dyDescent="0.3">
      <c r="A134" s="53" t="s">
        <v>1081</v>
      </c>
      <c r="B134" s="74" t="s">
        <v>1082</v>
      </c>
      <c r="C134" s="267" t="s">
        <v>417</v>
      </c>
      <c r="D134" s="187">
        <v>25</v>
      </c>
      <c r="E134" s="55" t="s">
        <v>417</v>
      </c>
      <c r="F134" s="69">
        <v>2.5</v>
      </c>
      <c r="G134" s="55" t="s">
        <v>473</v>
      </c>
      <c r="H134" s="55" t="s">
        <v>17</v>
      </c>
      <c r="I134" s="774">
        <f>R134/(1-Q134)</f>
        <v>83.207520000000002</v>
      </c>
      <c r="J134" s="56">
        <v>0.05</v>
      </c>
      <c r="K134" s="56">
        <v>0.02</v>
      </c>
      <c r="L134" s="56">
        <v>0.03</v>
      </c>
      <c r="M134" s="56">
        <v>0.04</v>
      </c>
      <c r="N134" s="56">
        <v>0.01</v>
      </c>
      <c r="O134" s="56">
        <v>0.1</v>
      </c>
      <c r="P134" s="56">
        <v>0</v>
      </c>
      <c r="Q134" s="56">
        <f>SUM(J134:P134)</f>
        <v>0.25</v>
      </c>
      <c r="R134" s="749">
        <f t="shared" si="34"/>
        <v>62.405640000000005</v>
      </c>
      <c r="S134" s="749">
        <v>52.004700000000007</v>
      </c>
      <c r="T134" s="188" t="s">
        <v>443</v>
      </c>
      <c r="U134" s="58" t="s">
        <v>1720</v>
      </c>
    </row>
    <row r="135" spans="1:21" ht="62.4" x14ac:dyDescent="0.3">
      <c r="A135" s="53" t="s">
        <v>1083</v>
      </c>
      <c r="B135" s="74" t="s">
        <v>1084</v>
      </c>
      <c r="C135" s="267" t="s">
        <v>417</v>
      </c>
      <c r="D135" s="187">
        <v>25</v>
      </c>
      <c r="E135" s="55" t="s">
        <v>417</v>
      </c>
      <c r="F135" s="69">
        <v>1</v>
      </c>
      <c r="G135" s="55" t="s">
        <v>473</v>
      </c>
      <c r="H135" s="55" t="s">
        <v>17</v>
      </c>
      <c r="I135" s="774">
        <f>R135/(1-Q135)</f>
        <v>79.839999999999989</v>
      </c>
      <c r="J135" s="56">
        <v>0.05</v>
      </c>
      <c r="K135" s="56">
        <v>0.02</v>
      </c>
      <c r="L135" s="56">
        <v>0.03</v>
      </c>
      <c r="M135" s="56">
        <v>0.04</v>
      </c>
      <c r="N135" s="56">
        <v>0.01</v>
      </c>
      <c r="O135" s="56">
        <v>0.1</v>
      </c>
      <c r="P135" s="56">
        <v>0</v>
      </c>
      <c r="Q135" s="56">
        <f>SUM(J135:P135)</f>
        <v>0.25</v>
      </c>
      <c r="R135" s="749">
        <f t="shared" si="34"/>
        <v>59.879999999999995</v>
      </c>
      <c r="S135" s="749">
        <v>49.9</v>
      </c>
      <c r="T135" s="188" t="s">
        <v>443</v>
      </c>
      <c r="U135" s="58" t="s">
        <v>1720</v>
      </c>
    </row>
    <row r="136" spans="1:21" ht="62.4" x14ac:dyDescent="0.3">
      <c r="A136" s="53" t="s">
        <v>1085</v>
      </c>
      <c r="B136" s="74" t="s">
        <v>1086</v>
      </c>
      <c r="C136" s="267" t="s">
        <v>417</v>
      </c>
      <c r="D136" s="187">
        <v>100</v>
      </c>
      <c r="E136" s="55" t="s">
        <v>417</v>
      </c>
      <c r="F136" s="69">
        <v>0.7</v>
      </c>
      <c r="G136" s="55" t="s">
        <v>417</v>
      </c>
      <c r="H136" s="55" t="s">
        <v>17</v>
      </c>
      <c r="I136" s="774">
        <f>R136/(1-Q136)</f>
        <v>112.75616000000001</v>
      </c>
      <c r="J136" s="56">
        <v>0.05</v>
      </c>
      <c r="K136" s="56">
        <v>0.02</v>
      </c>
      <c r="L136" s="56">
        <v>0.03</v>
      </c>
      <c r="M136" s="56">
        <v>0.04</v>
      </c>
      <c r="N136" s="56">
        <v>0.01</v>
      </c>
      <c r="O136" s="56">
        <v>0.1</v>
      </c>
      <c r="P136" s="56">
        <v>0</v>
      </c>
      <c r="Q136" s="56">
        <f>SUM(J136:P136)</f>
        <v>0.25</v>
      </c>
      <c r="R136" s="749">
        <f t="shared" si="34"/>
        <v>84.567120000000003</v>
      </c>
      <c r="S136" s="749">
        <v>70.4726</v>
      </c>
      <c r="T136" s="188" t="s">
        <v>443</v>
      </c>
      <c r="U136" s="58" t="s">
        <v>1720</v>
      </c>
    </row>
    <row r="137" spans="1:21" ht="18" x14ac:dyDescent="0.3">
      <c r="A137" s="238"/>
      <c r="B137" s="77"/>
      <c r="C137" s="268"/>
      <c r="D137" s="288"/>
      <c r="E137" s="79"/>
      <c r="F137" s="78"/>
      <c r="G137" s="79"/>
      <c r="H137" s="79"/>
      <c r="I137" s="771"/>
      <c r="R137" s="877"/>
      <c r="S137" s="877"/>
    </row>
    <row r="138" spans="1:21" ht="18" x14ac:dyDescent="0.3">
      <c r="A138" s="47" t="s">
        <v>2009</v>
      </c>
      <c r="B138" s="48"/>
      <c r="C138" s="48"/>
      <c r="D138" s="49"/>
      <c r="E138" s="49"/>
      <c r="F138" s="49"/>
      <c r="G138" s="50"/>
      <c r="H138" s="51"/>
      <c r="I138" s="772"/>
      <c r="J138" s="51"/>
      <c r="K138" s="51"/>
      <c r="L138" s="51"/>
      <c r="M138" s="51"/>
      <c r="N138" s="51"/>
      <c r="O138" s="51"/>
      <c r="P138" s="51"/>
      <c r="Q138" s="51"/>
      <c r="R138" s="907"/>
      <c r="S138" s="907"/>
      <c r="T138" s="51"/>
      <c r="U138" s="51"/>
    </row>
    <row r="139" spans="1:21" ht="78" x14ac:dyDescent="0.3">
      <c r="A139" s="53" t="s">
        <v>1087</v>
      </c>
      <c r="B139" s="74" t="s">
        <v>1088</v>
      </c>
      <c r="C139" s="267">
        <v>3000</v>
      </c>
      <c r="D139" s="187">
        <v>4</v>
      </c>
      <c r="E139" s="55">
        <v>12</v>
      </c>
      <c r="F139" s="69">
        <v>12.8</v>
      </c>
      <c r="G139" s="55" t="s">
        <v>473</v>
      </c>
      <c r="H139" s="55" t="s">
        <v>17</v>
      </c>
      <c r="I139" s="774">
        <f t="shared" ref="I139:I144" si="35">R139/(1-Q139)</f>
        <v>95.221440000000015</v>
      </c>
      <c r="J139" s="56">
        <v>0.05</v>
      </c>
      <c r="K139" s="56">
        <v>0.02</v>
      </c>
      <c r="L139" s="56">
        <v>0.03</v>
      </c>
      <c r="M139" s="56">
        <v>0.04</v>
      </c>
      <c r="N139" s="56">
        <v>0.01</v>
      </c>
      <c r="O139" s="56">
        <v>0.1</v>
      </c>
      <c r="P139" s="56">
        <v>0</v>
      </c>
      <c r="Q139" s="56">
        <f t="shared" ref="Q139:Q144" si="36">SUM(J139:P139)</f>
        <v>0.25</v>
      </c>
      <c r="R139" s="749">
        <f t="shared" ref="R139:R144" si="37">S139*1.2</f>
        <v>71.416080000000008</v>
      </c>
      <c r="S139" s="749">
        <v>59.513400000000004</v>
      </c>
      <c r="T139" s="188" t="s">
        <v>443</v>
      </c>
      <c r="U139" s="58" t="s">
        <v>1720</v>
      </c>
    </row>
    <row r="140" spans="1:21" ht="62.4" x14ac:dyDescent="0.3">
      <c r="A140" s="53" t="s">
        <v>1089</v>
      </c>
      <c r="B140" s="74" t="s">
        <v>1090</v>
      </c>
      <c r="C140" s="267" t="s">
        <v>417</v>
      </c>
      <c r="D140" s="187">
        <v>25</v>
      </c>
      <c r="E140" s="55" t="s">
        <v>417</v>
      </c>
      <c r="F140" s="69">
        <v>3</v>
      </c>
      <c r="G140" s="55" t="s">
        <v>473</v>
      </c>
      <c r="H140" s="55" t="s">
        <v>17</v>
      </c>
      <c r="I140" s="774">
        <f t="shared" si="35"/>
        <v>74.819199999999995</v>
      </c>
      <c r="J140" s="56">
        <v>0.05</v>
      </c>
      <c r="K140" s="56">
        <v>0.02</v>
      </c>
      <c r="L140" s="56">
        <v>0.03</v>
      </c>
      <c r="M140" s="56">
        <v>0.04</v>
      </c>
      <c r="N140" s="56">
        <v>0.01</v>
      </c>
      <c r="O140" s="56">
        <v>0.1</v>
      </c>
      <c r="P140" s="56">
        <v>0</v>
      </c>
      <c r="Q140" s="56">
        <f t="shared" si="36"/>
        <v>0.25</v>
      </c>
      <c r="R140" s="749">
        <f t="shared" si="37"/>
        <v>56.114399999999996</v>
      </c>
      <c r="S140" s="749">
        <v>46.762</v>
      </c>
      <c r="T140" s="188" t="s">
        <v>443</v>
      </c>
      <c r="U140" s="58" t="s">
        <v>1720</v>
      </c>
    </row>
    <row r="141" spans="1:21" ht="62.4" x14ac:dyDescent="0.3">
      <c r="A141" s="53" t="s">
        <v>1091</v>
      </c>
      <c r="B141" s="74" t="s">
        <v>1092</v>
      </c>
      <c r="C141" s="267" t="s">
        <v>417</v>
      </c>
      <c r="D141" s="187">
        <v>25</v>
      </c>
      <c r="E141" s="55" t="s">
        <v>417</v>
      </c>
      <c r="F141" s="69">
        <v>2.5</v>
      </c>
      <c r="G141" s="55" t="s">
        <v>473</v>
      </c>
      <c r="H141" s="55" t="s">
        <v>17</v>
      </c>
      <c r="I141" s="774">
        <f t="shared" si="35"/>
        <v>144.01872</v>
      </c>
      <c r="J141" s="56">
        <v>0.05</v>
      </c>
      <c r="K141" s="56">
        <v>0.02</v>
      </c>
      <c r="L141" s="56">
        <v>0.03</v>
      </c>
      <c r="M141" s="56">
        <v>0.04</v>
      </c>
      <c r="N141" s="56">
        <v>0.01</v>
      </c>
      <c r="O141" s="56">
        <v>0.1</v>
      </c>
      <c r="P141" s="56">
        <v>0</v>
      </c>
      <c r="Q141" s="56">
        <f t="shared" si="36"/>
        <v>0.25</v>
      </c>
      <c r="R141" s="749">
        <f t="shared" si="37"/>
        <v>108.01404000000001</v>
      </c>
      <c r="S141" s="749">
        <v>90.011700000000005</v>
      </c>
      <c r="T141" s="188" t="s">
        <v>443</v>
      </c>
      <c r="U141" s="58" t="s">
        <v>1720</v>
      </c>
    </row>
    <row r="142" spans="1:21" ht="62.4" x14ac:dyDescent="0.3">
      <c r="A142" s="53" t="s">
        <v>1093</v>
      </c>
      <c r="B142" s="74" t="s">
        <v>1094</v>
      </c>
      <c r="C142" s="267" t="s">
        <v>417</v>
      </c>
      <c r="D142" s="187">
        <v>25</v>
      </c>
      <c r="E142" s="55" t="s">
        <v>417</v>
      </c>
      <c r="F142" s="69">
        <v>3</v>
      </c>
      <c r="G142" s="55" t="s">
        <v>417</v>
      </c>
      <c r="H142" s="55" t="s">
        <v>17</v>
      </c>
      <c r="I142" s="774">
        <f t="shared" si="35"/>
        <v>182.91152</v>
      </c>
      <c r="J142" s="56">
        <v>0.05</v>
      </c>
      <c r="K142" s="56">
        <v>0.02</v>
      </c>
      <c r="L142" s="56">
        <v>0.03</v>
      </c>
      <c r="M142" s="56">
        <v>0.04</v>
      </c>
      <c r="N142" s="56">
        <v>0.01</v>
      </c>
      <c r="O142" s="56">
        <v>0.1</v>
      </c>
      <c r="P142" s="56">
        <v>0</v>
      </c>
      <c r="Q142" s="56">
        <f t="shared" si="36"/>
        <v>0.25</v>
      </c>
      <c r="R142" s="749">
        <f t="shared" si="37"/>
        <v>137.18364</v>
      </c>
      <c r="S142" s="749">
        <v>114.3197</v>
      </c>
      <c r="T142" s="188" t="s">
        <v>443</v>
      </c>
      <c r="U142" s="58" t="s">
        <v>1720</v>
      </c>
    </row>
    <row r="143" spans="1:21" ht="62.4" x14ac:dyDescent="0.3">
      <c r="A143" s="53" t="s">
        <v>1095</v>
      </c>
      <c r="B143" s="74" t="s">
        <v>1096</v>
      </c>
      <c r="C143" s="267" t="s">
        <v>473</v>
      </c>
      <c r="D143" s="187">
        <v>50</v>
      </c>
      <c r="E143" s="55" t="s">
        <v>417</v>
      </c>
      <c r="F143" s="69">
        <v>2.5</v>
      </c>
      <c r="G143" s="55" t="s">
        <v>417</v>
      </c>
      <c r="H143" s="55" t="s">
        <v>17</v>
      </c>
      <c r="I143" s="774">
        <f t="shared" si="35"/>
        <v>124.8</v>
      </c>
      <c r="J143" s="56">
        <v>0.05</v>
      </c>
      <c r="K143" s="56">
        <v>0.02</v>
      </c>
      <c r="L143" s="56">
        <v>0.03</v>
      </c>
      <c r="M143" s="56">
        <v>0.04</v>
      </c>
      <c r="N143" s="56">
        <v>0.01</v>
      </c>
      <c r="O143" s="56">
        <v>0.1</v>
      </c>
      <c r="P143" s="56">
        <v>0</v>
      </c>
      <c r="Q143" s="56">
        <f t="shared" si="36"/>
        <v>0.25</v>
      </c>
      <c r="R143" s="749">
        <f t="shared" si="37"/>
        <v>93.6</v>
      </c>
      <c r="S143" s="749">
        <v>78</v>
      </c>
      <c r="T143" s="188" t="s">
        <v>443</v>
      </c>
      <c r="U143" s="58" t="s">
        <v>1720</v>
      </c>
    </row>
    <row r="144" spans="1:21" ht="62.4" x14ac:dyDescent="0.3">
      <c r="A144" s="53" t="s">
        <v>1085</v>
      </c>
      <c r="B144" s="74" t="s">
        <v>1097</v>
      </c>
      <c r="C144" s="267" t="s">
        <v>473</v>
      </c>
      <c r="D144" s="187">
        <v>100</v>
      </c>
      <c r="E144" s="55" t="s">
        <v>417</v>
      </c>
      <c r="F144" s="69">
        <v>0.7</v>
      </c>
      <c r="G144" s="55" t="s">
        <v>417</v>
      </c>
      <c r="H144" s="55" t="s">
        <v>17</v>
      </c>
      <c r="I144" s="774">
        <f t="shared" si="35"/>
        <v>112.75616000000001</v>
      </c>
      <c r="J144" s="56">
        <v>0.05</v>
      </c>
      <c r="K144" s="56">
        <v>0.02</v>
      </c>
      <c r="L144" s="56">
        <v>0.03</v>
      </c>
      <c r="M144" s="56">
        <v>0.04</v>
      </c>
      <c r="N144" s="56">
        <v>0.01</v>
      </c>
      <c r="O144" s="56">
        <v>0.1</v>
      </c>
      <c r="P144" s="56">
        <v>0</v>
      </c>
      <c r="Q144" s="56">
        <f t="shared" si="36"/>
        <v>0.25</v>
      </c>
      <c r="R144" s="749">
        <f t="shared" si="37"/>
        <v>84.567120000000003</v>
      </c>
      <c r="S144" s="749">
        <v>70.4726</v>
      </c>
      <c r="T144" s="188" t="s">
        <v>443</v>
      </c>
      <c r="U144" s="58" t="s">
        <v>1720</v>
      </c>
    </row>
    <row r="145" spans="1:21" x14ac:dyDescent="0.3">
      <c r="B145" s="253"/>
      <c r="C145" s="253"/>
      <c r="D145" s="91"/>
    </row>
    <row r="151" spans="1:21" x14ac:dyDescent="0.3">
      <c r="T151" s="296"/>
      <c r="U151" s="296"/>
    </row>
    <row r="152" spans="1:21" x14ac:dyDescent="0.3">
      <c r="T152" s="296"/>
      <c r="U152" s="296"/>
    </row>
    <row r="153" spans="1:21" x14ac:dyDescent="0.3">
      <c r="T153" s="296"/>
      <c r="U153" s="296"/>
    </row>
    <row r="154" spans="1:21" x14ac:dyDescent="0.3">
      <c r="T154" s="296"/>
      <c r="U154" s="296"/>
    </row>
    <row r="155" spans="1:21" x14ac:dyDescent="0.3">
      <c r="A155" s="297"/>
      <c r="B155" s="298"/>
      <c r="C155" s="298"/>
      <c r="D155" s="299"/>
      <c r="E155" s="299"/>
      <c r="F155" s="299"/>
      <c r="G155" s="299"/>
      <c r="H155" s="296"/>
      <c r="I155" s="883"/>
      <c r="J155" s="296"/>
      <c r="K155" s="296"/>
      <c r="L155" s="296"/>
      <c r="M155" s="296"/>
      <c r="N155" s="296"/>
      <c r="O155" s="296"/>
      <c r="P155" s="296"/>
      <c r="Q155" s="296"/>
      <c r="R155" s="883"/>
      <c r="S155" s="883"/>
      <c r="T155" s="296"/>
      <c r="U155" s="296"/>
    </row>
    <row r="156" spans="1:21" x14ac:dyDescent="0.3">
      <c r="A156" s="297"/>
      <c r="B156" s="298"/>
      <c r="C156" s="298"/>
      <c r="D156" s="299"/>
      <c r="E156" s="299"/>
      <c r="F156" s="299"/>
      <c r="G156" s="299"/>
      <c r="H156" s="296"/>
      <c r="I156" s="883"/>
      <c r="J156" s="296"/>
      <c r="K156" s="296"/>
      <c r="L156" s="296"/>
      <c r="M156" s="296"/>
      <c r="N156" s="296"/>
      <c r="O156" s="296"/>
      <c r="P156" s="296"/>
      <c r="Q156" s="296"/>
      <c r="R156" s="883"/>
      <c r="S156" s="883"/>
      <c r="T156" s="296"/>
      <c r="U156" s="296"/>
    </row>
    <row r="157" spans="1:21" x14ac:dyDescent="0.3">
      <c r="A157" s="297"/>
      <c r="B157" s="298"/>
      <c r="C157" s="298"/>
      <c r="D157" s="299"/>
      <c r="E157" s="299"/>
      <c r="F157" s="299"/>
      <c r="G157" s="299"/>
      <c r="H157" s="296"/>
      <c r="I157" s="883"/>
      <c r="J157" s="296"/>
      <c r="K157" s="296"/>
      <c r="L157" s="296"/>
      <c r="M157" s="296"/>
      <c r="N157" s="296"/>
      <c r="O157" s="296"/>
      <c r="P157" s="296"/>
      <c r="Q157" s="296"/>
      <c r="R157" s="883"/>
      <c r="S157" s="883"/>
      <c r="T157" s="296"/>
      <c r="U157" s="296"/>
    </row>
    <row r="158" spans="1:21" x14ac:dyDescent="0.3">
      <c r="A158" s="297"/>
      <c r="B158" s="298"/>
      <c r="C158" s="298"/>
      <c r="D158" s="299"/>
      <c r="E158" s="299"/>
      <c r="F158" s="299"/>
      <c r="G158" s="299"/>
      <c r="H158" s="296"/>
      <c r="I158" s="883"/>
      <c r="J158" s="296"/>
      <c r="K158" s="296"/>
      <c r="L158" s="296"/>
      <c r="M158" s="296"/>
      <c r="N158" s="296"/>
      <c r="O158" s="296"/>
      <c r="P158" s="296"/>
      <c r="Q158" s="296"/>
      <c r="R158" s="883"/>
      <c r="S158" s="883"/>
    </row>
    <row r="159" spans="1:21" x14ac:dyDescent="0.3">
      <c r="A159" s="297"/>
      <c r="B159" s="298"/>
      <c r="C159" s="298"/>
      <c r="D159" s="299"/>
      <c r="E159" s="299"/>
      <c r="F159" s="299"/>
      <c r="G159" s="299"/>
      <c r="H159" s="296"/>
      <c r="I159" s="883"/>
      <c r="J159" s="296"/>
      <c r="K159" s="296"/>
      <c r="L159" s="296"/>
      <c r="M159" s="296"/>
      <c r="N159" s="296"/>
      <c r="O159" s="296"/>
      <c r="P159" s="296"/>
      <c r="Q159" s="296"/>
      <c r="R159" s="883"/>
      <c r="S159" s="883"/>
      <c r="T159" s="254"/>
      <c r="U159" s="254"/>
    </row>
    <row r="160" spans="1:21" x14ac:dyDescent="0.3">
      <c r="A160" s="297"/>
      <c r="B160" s="298"/>
      <c r="C160" s="298"/>
      <c r="D160" s="299"/>
      <c r="E160" s="299"/>
      <c r="F160" s="299"/>
      <c r="G160" s="299"/>
      <c r="H160" s="296"/>
      <c r="I160" s="883"/>
      <c r="J160" s="296"/>
      <c r="K160" s="296"/>
      <c r="L160" s="296"/>
      <c r="M160" s="296"/>
      <c r="N160" s="296"/>
      <c r="O160" s="296"/>
      <c r="P160" s="296"/>
      <c r="Q160" s="296"/>
      <c r="R160" s="883"/>
      <c r="S160" s="883"/>
    </row>
    <row r="161" spans="1:21" x14ac:dyDescent="0.3">
      <c r="A161" s="297"/>
      <c r="B161" s="298"/>
      <c r="C161" s="298"/>
      <c r="D161" s="299"/>
      <c r="E161" s="299"/>
      <c r="F161" s="299"/>
      <c r="G161" s="299"/>
      <c r="H161" s="296"/>
      <c r="I161" s="883"/>
      <c r="J161" s="296"/>
      <c r="K161" s="296"/>
      <c r="L161" s="296"/>
      <c r="M161" s="296"/>
      <c r="N161" s="296"/>
      <c r="O161" s="296"/>
      <c r="P161" s="296"/>
      <c r="Q161" s="296"/>
      <c r="R161" s="883"/>
      <c r="S161" s="883"/>
    </row>
    <row r="162" spans="1:21" x14ac:dyDescent="0.3">
      <c r="T162" s="254"/>
      <c r="U162" s="254"/>
    </row>
    <row r="163" spans="1:21" s="254" customFormat="1" x14ac:dyDescent="0.3">
      <c r="B163" s="300"/>
      <c r="C163" s="300"/>
      <c r="I163" s="884"/>
      <c r="R163" s="884"/>
      <c r="S163" s="884"/>
    </row>
    <row r="164" spans="1:21" ht="15" customHeight="1" x14ac:dyDescent="0.3">
      <c r="T164" s="254"/>
      <c r="U164" s="254"/>
    </row>
    <row r="165" spans="1:21" ht="15" customHeight="1" x14ac:dyDescent="0.3">
      <c r="T165" s="254"/>
      <c r="U165" s="254"/>
    </row>
    <row r="166" spans="1:21" s="254" customFormat="1" x14ac:dyDescent="0.3">
      <c r="B166" s="300"/>
      <c r="C166" s="300"/>
      <c r="I166" s="884"/>
      <c r="R166" s="884"/>
      <c r="S166" s="884"/>
    </row>
    <row r="167" spans="1:21" s="254" customFormat="1" x14ac:dyDescent="0.3">
      <c r="B167" s="300"/>
      <c r="C167" s="300"/>
      <c r="I167" s="884"/>
      <c r="R167" s="884"/>
      <c r="S167" s="884"/>
    </row>
    <row r="168" spans="1:21" s="254" customFormat="1" x14ac:dyDescent="0.3">
      <c r="B168" s="300"/>
      <c r="C168" s="300"/>
      <c r="I168" s="884"/>
      <c r="R168" s="884"/>
      <c r="S168" s="884"/>
    </row>
    <row r="169" spans="1:21" s="254" customFormat="1" x14ac:dyDescent="0.3">
      <c r="B169" s="300"/>
      <c r="C169" s="300"/>
      <c r="I169" s="884"/>
      <c r="R169" s="884"/>
      <c r="S169" s="884"/>
    </row>
    <row r="170" spans="1:21" s="254" customFormat="1" x14ac:dyDescent="0.3">
      <c r="B170" s="300"/>
      <c r="C170" s="300"/>
      <c r="I170" s="884"/>
      <c r="R170" s="884"/>
      <c r="S170" s="884"/>
    </row>
    <row r="171" spans="1:21" s="254" customFormat="1" x14ac:dyDescent="0.3">
      <c r="B171" s="300"/>
      <c r="C171" s="300"/>
      <c r="I171" s="884"/>
      <c r="R171" s="884"/>
      <c r="S171" s="884"/>
      <c r="T171" s="301"/>
      <c r="U171" s="301"/>
    </row>
    <row r="172" spans="1:21" s="254" customFormat="1" x14ac:dyDescent="0.3">
      <c r="B172" s="300"/>
      <c r="C172" s="300"/>
      <c r="I172" s="884"/>
      <c r="R172" s="884"/>
      <c r="S172" s="884"/>
      <c r="T172" s="301"/>
      <c r="U172" s="301"/>
    </row>
    <row r="173" spans="1:21" s="254" customFormat="1" x14ac:dyDescent="0.3">
      <c r="B173" s="300"/>
      <c r="C173" s="300"/>
      <c r="I173" s="884"/>
      <c r="R173" s="884"/>
      <c r="S173" s="884"/>
      <c r="T173" s="52"/>
      <c r="U173" s="52"/>
    </row>
    <row r="174" spans="1:21" s="254" customFormat="1" x14ac:dyDescent="0.3">
      <c r="B174" s="300"/>
      <c r="C174" s="300"/>
      <c r="I174" s="884"/>
      <c r="R174" s="884"/>
      <c r="S174" s="884"/>
      <c r="T174" s="52"/>
      <c r="U174" s="52"/>
    </row>
    <row r="175" spans="1:21" x14ac:dyDescent="0.3">
      <c r="A175" s="171"/>
      <c r="B175" s="300"/>
      <c r="C175" s="300"/>
      <c r="D175" s="301"/>
      <c r="E175" s="301"/>
      <c r="F175" s="301"/>
      <c r="G175" s="301"/>
      <c r="H175" s="301"/>
      <c r="I175" s="882"/>
      <c r="J175" s="301"/>
      <c r="K175" s="301"/>
      <c r="L175" s="301"/>
      <c r="M175" s="301"/>
      <c r="N175" s="301"/>
      <c r="O175" s="301"/>
      <c r="P175" s="301"/>
      <c r="Q175" s="301"/>
      <c r="R175" s="882"/>
      <c r="S175" s="882"/>
    </row>
    <row r="176" spans="1:21" x14ac:dyDescent="0.3">
      <c r="A176" s="171"/>
      <c r="B176" s="300"/>
      <c r="C176" s="300"/>
      <c r="D176" s="301"/>
      <c r="E176" s="301"/>
      <c r="F176" s="301"/>
      <c r="G176" s="301"/>
      <c r="H176" s="301"/>
      <c r="I176" s="882"/>
      <c r="J176" s="301"/>
      <c r="K176" s="301"/>
      <c r="L176" s="301"/>
      <c r="M176" s="301"/>
      <c r="N176" s="301"/>
      <c r="O176" s="301"/>
      <c r="P176" s="301"/>
      <c r="Q176" s="301"/>
      <c r="R176" s="882"/>
      <c r="S176" s="882"/>
    </row>
    <row r="220" spans="10:10" ht="15.6" x14ac:dyDescent="0.3">
      <c r="J220" s="53"/>
    </row>
  </sheetData>
  <sheetProtection algorithmName="SHA-512" hashValue="N4hBjvGLITCoMl330wvaIexuOGu7zDRlmUA+78zp1B6dN+j1apTkMdpXNrzF8QANNza6G41nFkJaI9qfbsbOwA==" saltValue="ZBIK3kR5TPfAaPBne0gtuw==" spinCount="100000" sheet="1" objects="1" scenarios="1"/>
  <autoFilter ref="A3:U144"/>
  <mergeCells count="13">
    <mergeCell ref="U1:U2"/>
    <mergeCell ref="T1:T2"/>
    <mergeCell ref="I1:I2"/>
    <mergeCell ref="J1:J2"/>
    <mergeCell ref="K1:K2"/>
    <mergeCell ref="L1:L2"/>
    <mergeCell ref="M1:M2"/>
    <mergeCell ref="S1:S2"/>
    <mergeCell ref="N1:N2"/>
    <mergeCell ref="O1:O2"/>
    <mergeCell ref="P1:P2"/>
    <mergeCell ref="Q1:Q2"/>
    <mergeCell ref="R1:R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4" firstPageNumber="49" fitToHeight="8" orientation="landscape" useFirstPageNumber="1" r:id="rId1"/>
  <headerFooter scaleWithDoc="0"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view="pageBreakPreview" zoomScale="75" zoomScaleSheetLayoutView="75" workbookViewId="0">
      <pane xSplit="2" ySplit="6" topLeftCell="C100" activePane="bottomRight" state="frozen"/>
      <selection activeCell="S35" sqref="S35"/>
      <selection pane="topRight" activeCell="S35" sqref="S35"/>
      <selection pane="bottomLeft" activeCell="S35" sqref="S35"/>
      <selection pane="bottomRight" activeCell="I1" sqref="I1:V1048576"/>
    </sheetView>
  </sheetViews>
  <sheetFormatPr defaultColWidth="11.44140625" defaultRowHeight="10.199999999999999" x14ac:dyDescent="0.2"/>
  <cols>
    <col min="1" max="1" width="21.109375" style="98" customWidth="1"/>
    <col min="2" max="2" width="47" style="185" customWidth="1"/>
    <col min="3" max="3" width="12.44140625" style="97" customWidth="1"/>
    <col min="4" max="4" width="12.5546875" style="97" customWidth="1"/>
    <col min="5" max="5" width="12" style="97" customWidth="1"/>
    <col min="6" max="6" width="7.88671875" style="97" customWidth="1"/>
    <col min="7" max="7" width="11.109375" style="263" customWidth="1"/>
    <col min="8" max="8" width="9.5546875" style="184" customWidth="1"/>
    <col min="9" max="9" width="15" style="911" customWidth="1"/>
    <col min="10" max="10" width="17" style="184" hidden="1" customWidth="1"/>
    <col min="11" max="11" width="20.44140625" style="184" hidden="1" customWidth="1"/>
    <col min="12" max="12" width="22.44140625" style="184" hidden="1" customWidth="1"/>
    <col min="13" max="13" width="14.88671875" style="184" hidden="1" customWidth="1"/>
    <col min="14" max="14" width="15.5546875" style="184" hidden="1" customWidth="1"/>
    <col min="15" max="15" width="16.5546875" style="184" hidden="1" customWidth="1"/>
    <col min="16" max="16" width="17.88671875" style="184" hidden="1" customWidth="1"/>
    <col min="17" max="17" width="13.5546875" style="184" hidden="1" customWidth="1"/>
    <col min="18" max="19" width="13.5546875" style="911" hidden="1" customWidth="1"/>
    <col min="20" max="20" width="18.109375" style="184" customWidth="1"/>
    <col min="21" max="16384" width="11.44140625" style="186"/>
  </cols>
  <sheetData>
    <row r="1" spans="1:21" s="43" customFormat="1" ht="29.25" customHeight="1" x14ac:dyDescent="0.25">
      <c r="A1" s="257" t="s">
        <v>0</v>
      </c>
      <c r="B1" s="258" t="s">
        <v>1</v>
      </c>
      <c r="C1" s="257" t="s">
        <v>2</v>
      </c>
      <c r="D1" s="257" t="s">
        <v>3</v>
      </c>
      <c r="E1" s="257" t="s">
        <v>3</v>
      </c>
      <c r="F1" s="257" t="s">
        <v>4</v>
      </c>
      <c r="G1" s="257" t="s">
        <v>5</v>
      </c>
      <c r="H1" s="257" t="s">
        <v>6</v>
      </c>
      <c r="I1" s="994" t="s">
        <v>1721</v>
      </c>
      <c r="J1" s="994" t="s">
        <v>78</v>
      </c>
      <c r="K1" s="994" t="s">
        <v>74</v>
      </c>
      <c r="L1" s="994" t="s">
        <v>76</v>
      </c>
      <c r="M1" s="994" t="s">
        <v>73</v>
      </c>
      <c r="N1" s="994" t="s">
        <v>72</v>
      </c>
      <c r="O1" s="994" t="s">
        <v>75</v>
      </c>
      <c r="P1" s="994" t="s">
        <v>77</v>
      </c>
      <c r="Q1" s="994" t="s">
        <v>86</v>
      </c>
      <c r="R1" s="974" t="s">
        <v>2784</v>
      </c>
      <c r="S1" s="974" t="s">
        <v>2789</v>
      </c>
      <c r="T1" s="994" t="s">
        <v>196</v>
      </c>
      <c r="U1" s="994" t="s">
        <v>1717</v>
      </c>
    </row>
    <row r="2" spans="1:21" s="43" customFormat="1" ht="72.75" customHeight="1" x14ac:dyDescent="0.25">
      <c r="A2" s="259"/>
      <c r="B2" s="260"/>
      <c r="C2" s="259" t="s">
        <v>7</v>
      </c>
      <c r="D2" s="259" t="s">
        <v>8</v>
      </c>
      <c r="E2" s="259" t="s">
        <v>9</v>
      </c>
      <c r="F2" s="259" t="s">
        <v>10</v>
      </c>
      <c r="G2" s="259"/>
      <c r="H2" s="259" t="s">
        <v>11</v>
      </c>
      <c r="I2" s="995"/>
      <c r="J2" s="995"/>
      <c r="K2" s="995"/>
      <c r="L2" s="995"/>
      <c r="M2" s="995"/>
      <c r="N2" s="995"/>
      <c r="O2" s="995"/>
      <c r="P2" s="995"/>
      <c r="Q2" s="996"/>
      <c r="R2" s="977"/>
      <c r="S2" s="977"/>
      <c r="T2" s="995"/>
      <c r="U2" s="995"/>
    </row>
    <row r="3" spans="1:21" s="43" customFormat="1" ht="182.25" customHeight="1" x14ac:dyDescent="0.25">
      <c r="A3" s="261" t="s">
        <v>39</v>
      </c>
      <c r="B3" s="262" t="s">
        <v>41</v>
      </c>
      <c r="C3" s="262" t="s">
        <v>42</v>
      </c>
      <c r="D3" s="262" t="s">
        <v>43</v>
      </c>
      <c r="E3" s="262" t="s">
        <v>44</v>
      </c>
      <c r="F3" s="262" t="s">
        <v>45</v>
      </c>
      <c r="G3" s="262" t="s">
        <v>191</v>
      </c>
      <c r="H3" s="262" t="s">
        <v>46</v>
      </c>
      <c r="I3" s="262" t="s">
        <v>1722</v>
      </c>
      <c r="J3" s="262" t="s">
        <v>79</v>
      </c>
      <c r="K3" s="262" t="s">
        <v>80</v>
      </c>
      <c r="L3" s="262" t="s">
        <v>81</v>
      </c>
      <c r="M3" s="262" t="s">
        <v>82</v>
      </c>
      <c r="N3" s="262" t="s">
        <v>83</v>
      </c>
      <c r="O3" s="262" t="s">
        <v>84</v>
      </c>
      <c r="P3" s="262" t="s">
        <v>85</v>
      </c>
      <c r="Q3" s="262" t="s">
        <v>87</v>
      </c>
      <c r="R3" s="745" t="s">
        <v>2783</v>
      </c>
      <c r="S3" s="745" t="s">
        <v>2790</v>
      </c>
      <c r="T3" s="262" t="s">
        <v>197</v>
      </c>
      <c r="U3" s="262" t="s">
        <v>1718</v>
      </c>
    </row>
    <row r="4" spans="1:21" ht="27" customHeight="1" x14ac:dyDescent="0.3">
      <c r="A4" s="52"/>
      <c r="B4" s="52"/>
      <c r="C4" s="52"/>
      <c r="D4" s="52"/>
      <c r="E4" s="52"/>
      <c r="F4" s="52"/>
      <c r="G4" s="52"/>
      <c r="H4" s="52"/>
      <c r="I4" s="840"/>
      <c r="J4" s="52"/>
      <c r="K4" s="52"/>
      <c r="L4" s="52"/>
      <c r="M4" s="52"/>
      <c r="N4" s="52"/>
      <c r="O4" s="52"/>
      <c r="P4" s="52"/>
      <c r="Q4" s="52"/>
      <c r="R4" s="840"/>
      <c r="S4" s="840"/>
      <c r="T4" s="52"/>
      <c r="U4" s="52"/>
    </row>
    <row r="5" spans="1:21" ht="10.35" customHeight="1" x14ac:dyDescent="0.2">
      <c r="U5" s="184"/>
    </row>
    <row r="6" spans="1:21" s="52" customFormat="1" ht="18" x14ac:dyDescent="0.3">
      <c r="A6" s="264" t="s">
        <v>1098</v>
      </c>
      <c r="B6" s="731"/>
      <c r="C6" s="731"/>
      <c r="D6" s="731"/>
      <c r="E6" s="731"/>
      <c r="F6" s="731"/>
      <c r="G6" s="731"/>
      <c r="H6" s="731"/>
      <c r="I6" s="912"/>
      <c r="J6" s="731"/>
      <c r="K6" s="731"/>
      <c r="L6" s="731"/>
      <c r="M6" s="731"/>
      <c r="N6" s="731"/>
      <c r="O6" s="731"/>
      <c r="P6" s="731"/>
      <c r="Q6" s="731"/>
      <c r="R6" s="912"/>
      <c r="S6" s="912"/>
      <c r="T6" s="731"/>
      <c r="U6" s="731"/>
    </row>
    <row r="7" spans="1:21" s="183" customFormat="1" ht="46.8" x14ac:dyDescent="0.3">
      <c r="A7" s="60" t="s">
        <v>1099</v>
      </c>
      <c r="B7" s="74" t="s">
        <v>1100</v>
      </c>
      <c r="C7" s="62" t="s">
        <v>1101</v>
      </c>
      <c r="D7" s="62" t="s">
        <v>1102</v>
      </c>
      <c r="E7" s="88"/>
      <c r="F7" s="62">
        <v>4.7</v>
      </c>
      <c r="G7" s="62"/>
      <c r="H7" s="55" t="s">
        <v>38</v>
      </c>
      <c r="I7" s="774">
        <f t="shared" ref="I7:I71" si="0">R7/(1-Q7)</f>
        <v>23.780640000000002</v>
      </c>
      <c r="J7" s="56">
        <v>0.05</v>
      </c>
      <c r="K7" s="56">
        <v>0.02</v>
      </c>
      <c r="L7" s="56">
        <v>0.03</v>
      </c>
      <c r="M7" s="56">
        <v>0.04</v>
      </c>
      <c r="N7" s="56">
        <v>0.01</v>
      </c>
      <c r="O7" s="56">
        <v>0.1</v>
      </c>
      <c r="P7" s="56">
        <v>0</v>
      </c>
      <c r="Q7" s="56">
        <f>SUM(J7:P7)</f>
        <v>0.25</v>
      </c>
      <c r="R7" s="774">
        <f>S7*1.2</f>
        <v>17.83548</v>
      </c>
      <c r="S7" s="774">
        <v>14.8629</v>
      </c>
      <c r="T7" s="188" t="s">
        <v>443</v>
      </c>
      <c r="U7" s="189" t="s">
        <v>1720</v>
      </c>
    </row>
    <row r="8" spans="1:21" s="183" customFormat="1" ht="54" customHeight="1" x14ac:dyDescent="0.3">
      <c r="A8" s="60" t="s">
        <v>1103</v>
      </c>
      <c r="B8" s="74" t="s">
        <v>1104</v>
      </c>
      <c r="C8" s="62">
        <v>1000</v>
      </c>
      <c r="D8" s="265" t="s">
        <v>1105</v>
      </c>
      <c r="E8" s="88"/>
      <c r="F8" s="62">
        <v>8.5</v>
      </c>
      <c r="G8" s="62"/>
      <c r="H8" s="55" t="s">
        <v>38</v>
      </c>
      <c r="I8" s="774">
        <f t="shared" si="0"/>
        <v>83.570080000000004</v>
      </c>
      <c r="J8" s="56">
        <v>0.05</v>
      </c>
      <c r="K8" s="56">
        <v>0.02</v>
      </c>
      <c r="L8" s="56">
        <v>0.03</v>
      </c>
      <c r="M8" s="56">
        <v>0.04</v>
      </c>
      <c r="N8" s="56">
        <v>0.01</v>
      </c>
      <c r="O8" s="56">
        <v>0.1</v>
      </c>
      <c r="P8" s="56">
        <v>0</v>
      </c>
      <c r="Q8" s="56">
        <f t="shared" ref="Q8:Q51" si="1">SUM(J8:P8)</f>
        <v>0.25</v>
      </c>
      <c r="R8" s="774">
        <f>S8*1.2</f>
        <v>62.67756</v>
      </c>
      <c r="S8" s="774">
        <v>52.231300000000005</v>
      </c>
      <c r="T8" s="188" t="s">
        <v>443</v>
      </c>
      <c r="U8" s="189" t="s">
        <v>1720</v>
      </c>
    </row>
    <row r="9" spans="1:21" s="183" customFormat="1" ht="46.5" customHeight="1" x14ac:dyDescent="0.3">
      <c r="A9" s="60" t="s">
        <v>1106</v>
      </c>
      <c r="B9" s="74" t="s">
        <v>1107</v>
      </c>
      <c r="C9" s="62" t="s">
        <v>417</v>
      </c>
      <c r="D9" s="62">
        <v>100</v>
      </c>
      <c r="E9" s="88"/>
      <c r="F9" s="62">
        <v>0.25</v>
      </c>
      <c r="G9" s="62"/>
      <c r="H9" s="55" t="s">
        <v>38</v>
      </c>
      <c r="I9" s="774">
        <f t="shared" si="0"/>
        <v>3.9057600000000003</v>
      </c>
      <c r="J9" s="56">
        <v>0.05</v>
      </c>
      <c r="K9" s="56">
        <v>0.02</v>
      </c>
      <c r="L9" s="56">
        <v>0.03</v>
      </c>
      <c r="M9" s="56">
        <v>0.04</v>
      </c>
      <c r="N9" s="56">
        <v>0.01</v>
      </c>
      <c r="O9" s="56">
        <v>0.1</v>
      </c>
      <c r="P9" s="56">
        <v>0</v>
      </c>
      <c r="Q9" s="56">
        <f t="shared" si="1"/>
        <v>0.25</v>
      </c>
      <c r="R9" s="774">
        <f>S9*1.2</f>
        <v>2.9293200000000001</v>
      </c>
      <c r="S9" s="774">
        <v>2.4411</v>
      </c>
      <c r="T9" s="188" t="s">
        <v>443</v>
      </c>
      <c r="U9" s="189" t="s">
        <v>1720</v>
      </c>
    </row>
    <row r="10" spans="1:21" s="183" customFormat="1" ht="46.8" x14ac:dyDescent="0.3">
      <c r="A10" s="60" t="s">
        <v>1108</v>
      </c>
      <c r="B10" s="74" t="s">
        <v>1109</v>
      </c>
      <c r="C10" s="62">
        <v>20</v>
      </c>
      <c r="D10" s="62">
        <v>100</v>
      </c>
      <c r="E10" s="88"/>
      <c r="F10" s="62">
        <v>0.6</v>
      </c>
      <c r="G10" s="62"/>
      <c r="H10" s="88" t="s">
        <v>38</v>
      </c>
      <c r="I10" s="774">
        <f t="shared" si="0"/>
        <v>30.932960000000005</v>
      </c>
      <c r="J10" s="56">
        <v>0.05</v>
      </c>
      <c r="K10" s="56">
        <v>0.02</v>
      </c>
      <c r="L10" s="56">
        <v>0.03</v>
      </c>
      <c r="M10" s="56">
        <v>0.04</v>
      </c>
      <c r="N10" s="56">
        <v>0.01</v>
      </c>
      <c r="O10" s="56">
        <v>0.1</v>
      </c>
      <c r="P10" s="56">
        <v>0</v>
      </c>
      <c r="Q10" s="56">
        <f t="shared" si="1"/>
        <v>0.25</v>
      </c>
      <c r="R10" s="774">
        <f t="shared" ref="R10:R71" si="2">S10*1.2</f>
        <v>23.199720000000003</v>
      </c>
      <c r="S10" s="774">
        <v>19.333100000000002</v>
      </c>
      <c r="T10" s="188" t="s">
        <v>443</v>
      </c>
      <c r="U10" s="189" t="s">
        <v>1720</v>
      </c>
    </row>
    <row r="11" spans="1:21" s="183" customFormat="1" ht="46.8" x14ac:dyDescent="0.3">
      <c r="A11" s="60" t="s">
        <v>1110</v>
      </c>
      <c r="B11" s="74" t="s">
        <v>1111</v>
      </c>
      <c r="C11" s="62">
        <v>215</v>
      </c>
      <c r="D11" s="62">
        <v>100</v>
      </c>
      <c r="E11" s="88"/>
      <c r="F11" s="62">
        <v>4.0999999999999996</v>
      </c>
      <c r="G11" s="62"/>
      <c r="H11" s="88" t="s">
        <v>17</v>
      </c>
      <c r="I11" s="774">
        <f t="shared" si="0"/>
        <v>89.354559999999992</v>
      </c>
      <c r="J11" s="56">
        <v>0.05</v>
      </c>
      <c r="K11" s="56">
        <v>0.02</v>
      </c>
      <c r="L11" s="56">
        <v>0.03</v>
      </c>
      <c r="M11" s="56">
        <v>0.04</v>
      </c>
      <c r="N11" s="56">
        <v>0.01</v>
      </c>
      <c r="O11" s="56">
        <v>0.1</v>
      </c>
      <c r="P11" s="56">
        <v>0</v>
      </c>
      <c r="Q11" s="56">
        <f t="shared" si="1"/>
        <v>0.25</v>
      </c>
      <c r="R11" s="774">
        <f t="shared" si="2"/>
        <v>67.015919999999994</v>
      </c>
      <c r="S11" s="774">
        <v>55.846600000000002</v>
      </c>
      <c r="T11" s="188" t="s">
        <v>443</v>
      </c>
      <c r="U11" s="189" t="s">
        <v>1720</v>
      </c>
    </row>
    <row r="12" spans="1:21" s="183" customFormat="1" ht="46.8" x14ac:dyDescent="0.3">
      <c r="A12" s="60" t="s">
        <v>1112</v>
      </c>
      <c r="B12" s="74" t="s">
        <v>1113</v>
      </c>
      <c r="C12" s="62">
        <v>165</v>
      </c>
      <c r="D12" s="62">
        <v>100</v>
      </c>
      <c r="E12" s="88"/>
      <c r="F12" s="62">
        <v>5.4</v>
      </c>
      <c r="G12" s="62"/>
      <c r="H12" s="88" t="s">
        <v>17</v>
      </c>
      <c r="I12" s="774">
        <f t="shared" si="0"/>
        <v>79.746719999999996</v>
      </c>
      <c r="J12" s="56">
        <v>0.05</v>
      </c>
      <c r="K12" s="56">
        <v>0.02</v>
      </c>
      <c r="L12" s="56">
        <v>0.03</v>
      </c>
      <c r="M12" s="56">
        <v>0.04</v>
      </c>
      <c r="N12" s="56">
        <v>0.01</v>
      </c>
      <c r="O12" s="56">
        <v>0.1</v>
      </c>
      <c r="P12" s="56">
        <v>0</v>
      </c>
      <c r="Q12" s="56">
        <f t="shared" si="1"/>
        <v>0.25</v>
      </c>
      <c r="R12" s="774">
        <f t="shared" si="2"/>
        <v>59.810040000000001</v>
      </c>
      <c r="S12" s="774">
        <v>49.841700000000003</v>
      </c>
      <c r="T12" s="188" t="s">
        <v>443</v>
      </c>
      <c r="U12" s="189" t="s">
        <v>1720</v>
      </c>
    </row>
    <row r="13" spans="1:21" s="148" customFormat="1" ht="46.8" x14ac:dyDescent="0.3">
      <c r="A13" s="60" t="s">
        <v>1114</v>
      </c>
      <c r="B13" s="74" t="s">
        <v>1115</v>
      </c>
      <c r="C13" s="168" t="s">
        <v>1116</v>
      </c>
      <c r="D13" s="62">
        <v>100</v>
      </c>
      <c r="E13" s="88" t="s">
        <v>417</v>
      </c>
      <c r="F13" s="62">
        <v>2.2999999999999998</v>
      </c>
      <c r="G13" s="62" t="s">
        <v>417</v>
      </c>
      <c r="H13" s="88" t="s">
        <v>17</v>
      </c>
      <c r="I13" s="774">
        <f t="shared" si="0"/>
        <v>177.68735999999998</v>
      </c>
      <c r="J13" s="56">
        <v>0.05</v>
      </c>
      <c r="K13" s="56">
        <v>0.02</v>
      </c>
      <c r="L13" s="56">
        <v>0.03</v>
      </c>
      <c r="M13" s="56">
        <v>0.04</v>
      </c>
      <c r="N13" s="56">
        <v>0.01</v>
      </c>
      <c r="O13" s="56">
        <v>0.1</v>
      </c>
      <c r="P13" s="56">
        <v>0</v>
      </c>
      <c r="Q13" s="56">
        <f>SUM(J13:P13)</f>
        <v>0.25</v>
      </c>
      <c r="R13" s="774">
        <f t="shared" si="2"/>
        <v>133.26551999999998</v>
      </c>
      <c r="S13" s="774">
        <v>111.05459999999999</v>
      </c>
      <c r="T13" s="188" t="s">
        <v>443</v>
      </c>
      <c r="U13" s="189" t="s">
        <v>1720</v>
      </c>
    </row>
    <row r="14" spans="1:21" s="148" customFormat="1" ht="46.8" x14ac:dyDescent="0.3">
      <c r="A14" s="60" t="s">
        <v>1117</v>
      </c>
      <c r="B14" s="74" t="s">
        <v>1118</v>
      </c>
      <c r="C14" s="168" t="s">
        <v>1119</v>
      </c>
      <c r="D14" s="62">
        <v>100</v>
      </c>
      <c r="E14" s="88" t="s">
        <v>417</v>
      </c>
      <c r="F14" s="62">
        <v>2.4</v>
      </c>
      <c r="G14" s="62" t="s">
        <v>417</v>
      </c>
      <c r="H14" s="88" t="s">
        <v>17</v>
      </c>
      <c r="I14" s="774">
        <f t="shared" si="0"/>
        <v>190.57471999999999</v>
      </c>
      <c r="J14" s="56">
        <v>0.05</v>
      </c>
      <c r="K14" s="56">
        <v>0.02</v>
      </c>
      <c r="L14" s="56">
        <v>0.03</v>
      </c>
      <c r="M14" s="56">
        <v>0.04</v>
      </c>
      <c r="N14" s="56">
        <v>0.01</v>
      </c>
      <c r="O14" s="56">
        <v>0.1</v>
      </c>
      <c r="P14" s="56">
        <v>0</v>
      </c>
      <c r="Q14" s="56">
        <f>SUM(J14:P14)</f>
        <v>0.25</v>
      </c>
      <c r="R14" s="774">
        <f t="shared" si="2"/>
        <v>142.93104</v>
      </c>
      <c r="S14" s="774">
        <v>119.1092</v>
      </c>
      <c r="T14" s="188" t="s">
        <v>443</v>
      </c>
      <c r="U14" s="189" t="s">
        <v>1720</v>
      </c>
    </row>
    <row r="15" spans="1:21" s="148" customFormat="1" ht="46.8" x14ac:dyDescent="0.3">
      <c r="A15" s="60" t="s">
        <v>1120</v>
      </c>
      <c r="B15" s="74" t="s">
        <v>1121</v>
      </c>
      <c r="C15" s="168" t="s">
        <v>1122</v>
      </c>
      <c r="D15" s="62">
        <v>100</v>
      </c>
      <c r="E15" s="88" t="s">
        <v>417</v>
      </c>
      <c r="F15" s="62">
        <v>3.2</v>
      </c>
      <c r="G15" s="62" t="s">
        <v>417</v>
      </c>
      <c r="H15" s="88" t="s">
        <v>17</v>
      </c>
      <c r="I15" s="774">
        <f t="shared" si="0"/>
        <v>188.00383999999997</v>
      </c>
      <c r="J15" s="56">
        <v>0.05</v>
      </c>
      <c r="K15" s="56">
        <v>0.02</v>
      </c>
      <c r="L15" s="56">
        <v>0.03</v>
      </c>
      <c r="M15" s="56">
        <v>0.04</v>
      </c>
      <c r="N15" s="56">
        <v>0.01</v>
      </c>
      <c r="O15" s="56">
        <v>0.1</v>
      </c>
      <c r="P15" s="56">
        <v>0</v>
      </c>
      <c r="Q15" s="56">
        <f>SUM(J15:P15)</f>
        <v>0.25</v>
      </c>
      <c r="R15" s="774">
        <f t="shared" si="2"/>
        <v>141.00287999999998</v>
      </c>
      <c r="S15" s="774">
        <v>117.50239999999999</v>
      </c>
      <c r="T15" s="188" t="s">
        <v>443</v>
      </c>
      <c r="U15" s="189" t="s">
        <v>1720</v>
      </c>
    </row>
    <row r="16" spans="1:21" s="183" customFormat="1" ht="46.8" x14ac:dyDescent="0.3">
      <c r="A16" s="60" t="s">
        <v>1123</v>
      </c>
      <c r="B16" s="74" t="s">
        <v>1124</v>
      </c>
      <c r="C16" s="62">
        <v>315</v>
      </c>
      <c r="D16" s="62">
        <v>100</v>
      </c>
      <c r="E16" s="88"/>
      <c r="F16" s="62">
        <v>8.5</v>
      </c>
      <c r="G16" s="62"/>
      <c r="H16" s="88" t="s">
        <v>17</v>
      </c>
      <c r="I16" s="774">
        <f t="shared" si="0"/>
        <v>98.270240000000001</v>
      </c>
      <c r="J16" s="56">
        <v>0.05</v>
      </c>
      <c r="K16" s="56">
        <v>0.02</v>
      </c>
      <c r="L16" s="56">
        <v>0.03</v>
      </c>
      <c r="M16" s="56">
        <v>0.04</v>
      </c>
      <c r="N16" s="56">
        <v>0.01</v>
      </c>
      <c r="O16" s="56">
        <v>0.1</v>
      </c>
      <c r="P16" s="56">
        <v>0</v>
      </c>
      <c r="Q16" s="56">
        <f t="shared" si="1"/>
        <v>0.25</v>
      </c>
      <c r="R16" s="774">
        <f t="shared" si="2"/>
        <v>73.702680000000001</v>
      </c>
      <c r="S16" s="774">
        <v>61.418900000000001</v>
      </c>
      <c r="T16" s="188" t="s">
        <v>443</v>
      </c>
      <c r="U16" s="189" t="s">
        <v>1720</v>
      </c>
    </row>
    <row r="17" spans="1:21" s="183" customFormat="1" ht="46.8" x14ac:dyDescent="0.3">
      <c r="A17" s="60" t="s">
        <v>1125</v>
      </c>
      <c r="B17" s="74" t="s">
        <v>1126</v>
      </c>
      <c r="C17" s="62">
        <v>415</v>
      </c>
      <c r="D17" s="62">
        <v>100</v>
      </c>
      <c r="E17" s="88"/>
      <c r="F17" s="62">
        <v>10.5</v>
      </c>
      <c r="G17" s="62"/>
      <c r="H17" s="88" t="s">
        <v>17</v>
      </c>
      <c r="I17" s="774">
        <f t="shared" si="0"/>
        <v>123.45168</v>
      </c>
      <c r="J17" s="56">
        <v>0.05</v>
      </c>
      <c r="K17" s="56">
        <v>0.02</v>
      </c>
      <c r="L17" s="56">
        <v>0.03</v>
      </c>
      <c r="M17" s="56">
        <v>0.04</v>
      </c>
      <c r="N17" s="56">
        <v>0.01</v>
      </c>
      <c r="O17" s="56">
        <v>0.1</v>
      </c>
      <c r="P17" s="56">
        <v>0</v>
      </c>
      <c r="Q17" s="56">
        <f t="shared" si="1"/>
        <v>0.25</v>
      </c>
      <c r="R17" s="774">
        <f t="shared" si="2"/>
        <v>92.588759999999994</v>
      </c>
      <c r="S17" s="774">
        <v>77.157299999999992</v>
      </c>
      <c r="T17" s="188" t="s">
        <v>443</v>
      </c>
      <c r="U17" s="189" t="s">
        <v>1720</v>
      </c>
    </row>
    <row r="18" spans="1:21" s="183" customFormat="1" ht="46.8" x14ac:dyDescent="0.3">
      <c r="A18" s="60" t="s">
        <v>1127</v>
      </c>
      <c r="B18" s="74" t="s">
        <v>1128</v>
      </c>
      <c r="C18" s="62">
        <v>515</v>
      </c>
      <c r="D18" s="62">
        <v>100</v>
      </c>
      <c r="E18" s="88"/>
      <c r="F18" s="62">
        <v>13</v>
      </c>
      <c r="G18" s="62"/>
      <c r="H18" s="88" t="s">
        <v>17</v>
      </c>
      <c r="I18" s="774">
        <f t="shared" si="0"/>
        <v>131.65871999999999</v>
      </c>
      <c r="J18" s="56">
        <v>0.05</v>
      </c>
      <c r="K18" s="56">
        <v>0.02</v>
      </c>
      <c r="L18" s="56">
        <v>0.03</v>
      </c>
      <c r="M18" s="56">
        <v>0.04</v>
      </c>
      <c r="N18" s="56">
        <v>0.01</v>
      </c>
      <c r="O18" s="56">
        <v>0.1</v>
      </c>
      <c r="P18" s="56">
        <v>0</v>
      </c>
      <c r="Q18" s="56">
        <f t="shared" si="1"/>
        <v>0.25</v>
      </c>
      <c r="R18" s="774">
        <f t="shared" si="2"/>
        <v>98.744039999999998</v>
      </c>
      <c r="S18" s="774">
        <v>82.286699999999996</v>
      </c>
      <c r="T18" s="188" t="s">
        <v>443</v>
      </c>
      <c r="U18" s="189" t="s">
        <v>1720</v>
      </c>
    </row>
    <row r="19" spans="1:21" s="183" customFormat="1" ht="46.8" x14ac:dyDescent="0.3">
      <c r="A19" s="60" t="s">
        <v>1129</v>
      </c>
      <c r="B19" s="74" t="s">
        <v>1130</v>
      </c>
      <c r="C19" s="62">
        <v>215</v>
      </c>
      <c r="D19" s="62">
        <v>100</v>
      </c>
      <c r="E19" s="88"/>
      <c r="F19" s="62">
        <v>4.0999999999999996</v>
      </c>
      <c r="G19" s="62"/>
      <c r="H19" s="55" t="s">
        <v>17</v>
      </c>
      <c r="I19" s="774">
        <f t="shared" si="0"/>
        <v>96.408000000000001</v>
      </c>
      <c r="J19" s="56">
        <v>0.05</v>
      </c>
      <c r="K19" s="56">
        <v>0.02</v>
      </c>
      <c r="L19" s="56">
        <v>0.03</v>
      </c>
      <c r="M19" s="56">
        <v>0.04</v>
      </c>
      <c r="N19" s="56">
        <v>0.01</v>
      </c>
      <c r="O19" s="56">
        <v>0.1</v>
      </c>
      <c r="P19" s="56">
        <v>0</v>
      </c>
      <c r="Q19" s="56">
        <f t="shared" si="1"/>
        <v>0.25</v>
      </c>
      <c r="R19" s="774">
        <f t="shared" si="2"/>
        <v>72.305999999999997</v>
      </c>
      <c r="S19" s="774">
        <v>60.255000000000003</v>
      </c>
      <c r="T19" s="188" t="s">
        <v>443</v>
      </c>
      <c r="U19" s="189" t="s">
        <v>1720</v>
      </c>
    </row>
    <row r="20" spans="1:21" s="183" customFormat="1" ht="46.8" x14ac:dyDescent="0.3">
      <c r="A20" s="60" t="s">
        <v>1131</v>
      </c>
      <c r="B20" s="74" t="s">
        <v>1132</v>
      </c>
      <c r="C20" s="62">
        <v>165</v>
      </c>
      <c r="D20" s="62">
        <v>100</v>
      </c>
      <c r="E20" s="88"/>
      <c r="F20" s="62">
        <v>5.2</v>
      </c>
      <c r="G20" s="62"/>
      <c r="H20" s="55" t="s">
        <v>17</v>
      </c>
      <c r="I20" s="774">
        <f t="shared" si="0"/>
        <v>94.924800000000005</v>
      </c>
      <c r="J20" s="56">
        <v>0.05</v>
      </c>
      <c r="K20" s="56">
        <v>0.02</v>
      </c>
      <c r="L20" s="56">
        <v>0.03</v>
      </c>
      <c r="M20" s="56">
        <v>0.04</v>
      </c>
      <c r="N20" s="56">
        <v>0.01</v>
      </c>
      <c r="O20" s="56">
        <v>0.1</v>
      </c>
      <c r="P20" s="56">
        <v>0</v>
      </c>
      <c r="Q20" s="56">
        <f t="shared" si="1"/>
        <v>0.25</v>
      </c>
      <c r="R20" s="774">
        <f t="shared" si="2"/>
        <v>71.193600000000004</v>
      </c>
      <c r="S20" s="774">
        <v>59.328000000000003</v>
      </c>
      <c r="T20" s="188" t="s">
        <v>443</v>
      </c>
      <c r="U20" s="189" t="s">
        <v>1720</v>
      </c>
    </row>
    <row r="21" spans="1:21" s="183" customFormat="1" ht="46.8" x14ac:dyDescent="0.3">
      <c r="A21" s="60" t="s">
        <v>1133</v>
      </c>
      <c r="B21" s="74" t="s">
        <v>1134</v>
      </c>
      <c r="C21" s="62">
        <v>315</v>
      </c>
      <c r="D21" s="62">
        <v>100</v>
      </c>
      <c r="E21" s="88"/>
      <c r="F21" s="62">
        <v>8.3000000000000007</v>
      </c>
      <c r="G21" s="62"/>
      <c r="H21" s="88" t="s">
        <v>38</v>
      </c>
      <c r="I21" s="774">
        <f t="shared" si="0"/>
        <v>98.748159999999999</v>
      </c>
      <c r="J21" s="56">
        <v>0.05</v>
      </c>
      <c r="K21" s="56">
        <v>0.02</v>
      </c>
      <c r="L21" s="56">
        <v>0.03</v>
      </c>
      <c r="M21" s="56">
        <v>0.04</v>
      </c>
      <c r="N21" s="56">
        <v>0.01</v>
      </c>
      <c r="O21" s="56">
        <v>0.1</v>
      </c>
      <c r="P21" s="56">
        <v>0</v>
      </c>
      <c r="Q21" s="56">
        <f t="shared" si="1"/>
        <v>0.25</v>
      </c>
      <c r="R21" s="774">
        <f t="shared" si="2"/>
        <v>74.061120000000003</v>
      </c>
      <c r="S21" s="774">
        <v>61.717600000000004</v>
      </c>
      <c r="T21" s="188" t="s">
        <v>443</v>
      </c>
      <c r="U21" s="189" t="s">
        <v>1720</v>
      </c>
    </row>
    <row r="22" spans="1:21" s="183" customFormat="1" ht="46.8" x14ac:dyDescent="0.3">
      <c r="A22" s="60" t="s">
        <v>1135</v>
      </c>
      <c r="B22" s="74" t="s">
        <v>1136</v>
      </c>
      <c r="C22" s="62">
        <v>415</v>
      </c>
      <c r="D22" s="62">
        <v>100</v>
      </c>
      <c r="E22" s="88"/>
      <c r="F22" s="62">
        <v>10.5</v>
      </c>
      <c r="G22" s="62"/>
      <c r="H22" s="88" t="s">
        <v>38</v>
      </c>
      <c r="I22" s="774">
        <f t="shared" si="0"/>
        <v>126.96192000000001</v>
      </c>
      <c r="J22" s="56">
        <v>0.05</v>
      </c>
      <c r="K22" s="56">
        <v>0.02</v>
      </c>
      <c r="L22" s="56">
        <v>0.03</v>
      </c>
      <c r="M22" s="56">
        <v>0.04</v>
      </c>
      <c r="N22" s="56">
        <v>0.01</v>
      </c>
      <c r="O22" s="56">
        <v>0.1</v>
      </c>
      <c r="P22" s="56">
        <v>0</v>
      </c>
      <c r="Q22" s="56">
        <f t="shared" si="1"/>
        <v>0.25</v>
      </c>
      <c r="R22" s="774">
        <f t="shared" si="2"/>
        <v>95.221440000000001</v>
      </c>
      <c r="S22" s="774">
        <v>79.351200000000006</v>
      </c>
      <c r="T22" s="188" t="s">
        <v>443</v>
      </c>
      <c r="U22" s="189" t="s">
        <v>1720</v>
      </c>
    </row>
    <row r="23" spans="1:21" s="183" customFormat="1" ht="46.8" x14ac:dyDescent="0.3">
      <c r="A23" s="60" t="s">
        <v>1137</v>
      </c>
      <c r="B23" s="74" t="s">
        <v>1138</v>
      </c>
      <c r="C23" s="62">
        <v>515</v>
      </c>
      <c r="D23" s="62">
        <v>100</v>
      </c>
      <c r="E23" s="88"/>
      <c r="F23" s="62">
        <v>13</v>
      </c>
      <c r="G23" s="62"/>
      <c r="H23" s="55" t="s">
        <v>17</v>
      </c>
      <c r="I23" s="774">
        <f t="shared" si="0"/>
        <v>143.45840000000001</v>
      </c>
      <c r="J23" s="56">
        <v>0.05</v>
      </c>
      <c r="K23" s="56">
        <v>0.02</v>
      </c>
      <c r="L23" s="56">
        <v>0.03</v>
      </c>
      <c r="M23" s="56">
        <v>0.04</v>
      </c>
      <c r="N23" s="56">
        <v>0.01</v>
      </c>
      <c r="O23" s="56">
        <v>0.1</v>
      </c>
      <c r="P23" s="56">
        <v>0</v>
      </c>
      <c r="Q23" s="56">
        <f t="shared" si="1"/>
        <v>0.25</v>
      </c>
      <c r="R23" s="774">
        <f t="shared" si="2"/>
        <v>107.5938</v>
      </c>
      <c r="S23" s="774">
        <v>89.661500000000004</v>
      </c>
      <c r="T23" s="188" t="s">
        <v>443</v>
      </c>
      <c r="U23" s="189" t="s">
        <v>1720</v>
      </c>
    </row>
    <row r="24" spans="1:21" s="183" customFormat="1" ht="46.8" x14ac:dyDescent="0.3">
      <c r="A24" s="60" t="s">
        <v>1139</v>
      </c>
      <c r="B24" s="74" t="s">
        <v>1140</v>
      </c>
      <c r="C24" s="62">
        <v>190</v>
      </c>
      <c r="D24" s="62">
        <v>100</v>
      </c>
      <c r="E24" s="88"/>
      <c r="F24" s="62">
        <v>4.3</v>
      </c>
      <c r="G24" s="62"/>
      <c r="H24" s="88" t="s">
        <v>38</v>
      </c>
      <c r="I24" s="774">
        <f t="shared" si="0"/>
        <v>103.46143999999998</v>
      </c>
      <c r="J24" s="56">
        <v>0.05</v>
      </c>
      <c r="K24" s="56">
        <v>0.02</v>
      </c>
      <c r="L24" s="56">
        <v>0.03</v>
      </c>
      <c r="M24" s="56">
        <v>0.04</v>
      </c>
      <c r="N24" s="56">
        <v>0.01</v>
      </c>
      <c r="O24" s="56">
        <v>0.1</v>
      </c>
      <c r="P24" s="56">
        <v>0</v>
      </c>
      <c r="Q24" s="56">
        <f t="shared" si="1"/>
        <v>0.25</v>
      </c>
      <c r="R24" s="774">
        <f t="shared" si="2"/>
        <v>77.596079999999986</v>
      </c>
      <c r="S24" s="774">
        <v>64.663399999999996</v>
      </c>
      <c r="T24" s="188" t="s">
        <v>443</v>
      </c>
      <c r="U24" s="189" t="s">
        <v>1720</v>
      </c>
    </row>
    <row r="25" spans="1:21" s="183" customFormat="1" ht="46.8" x14ac:dyDescent="0.3">
      <c r="A25" s="60" t="s">
        <v>1141</v>
      </c>
      <c r="B25" s="74" t="s">
        <v>1142</v>
      </c>
      <c r="C25" s="62">
        <v>300</v>
      </c>
      <c r="D25" s="62">
        <v>100</v>
      </c>
      <c r="E25" s="88"/>
      <c r="F25" s="62">
        <v>5.0999999999999996</v>
      </c>
      <c r="G25" s="62"/>
      <c r="H25" s="88" t="s">
        <v>38</v>
      </c>
      <c r="I25" s="774">
        <f t="shared" si="0"/>
        <v>94.084319999999991</v>
      </c>
      <c r="J25" s="56">
        <v>0.05</v>
      </c>
      <c r="K25" s="56">
        <v>0.02</v>
      </c>
      <c r="L25" s="56">
        <v>0.03</v>
      </c>
      <c r="M25" s="56">
        <v>0.04</v>
      </c>
      <c r="N25" s="56">
        <v>0.01</v>
      </c>
      <c r="O25" s="56">
        <v>0.1</v>
      </c>
      <c r="P25" s="56">
        <v>0</v>
      </c>
      <c r="Q25" s="56">
        <f t="shared" si="1"/>
        <v>0.25</v>
      </c>
      <c r="R25" s="774">
        <f t="shared" si="2"/>
        <v>70.563239999999993</v>
      </c>
      <c r="S25" s="774">
        <v>58.802700000000002</v>
      </c>
      <c r="T25" s="188" t="s">
        <v>443</v>
      </c>
      <c r="U25" s="189" t="s">
        <v>1720</v>
      </c>
    </row>
    <row r="26" spans="1:21" s="183" customFormat="1" ht="46.8" x14ac:dyDescent="0.3">
      <c r="A26" s="60" t="s">
        <v>1143</v>
      </c>
      <c r="B26" s="74" t="s">
        <v>1144</v>
      </c>
      <c r="C26" s="62">
        <v>400</v>
      </c>
      <c r="D26" s="62">
        <v>100</v>
      </c>
      <c r="E26" s="88"/>
      <c r="F26" s="62">
        <v>7.2</v>
      </c>
      <c r="G26" s="62"/>
      <c r="H26" s="88" t="s">
        <v>38</v>
      </c>
      <c r="I26" s="774">
        <f t="shared" si="0"/>
        <v>110.51488000000001</v>
      </c>
      <c r="J26" s="56">
        <v>0.05</v>
      </c>
      <c r="K26" s="56">
        <v>0.02</v>
      </c>
      <c r="L26" s="56">
        <v>0.03</v>
      </c>
      <c r="M26" s="56">
        <v>0.04</v>
      </c>
      <c r="N26" s="56">
        <v>0.01</v>
      </c>
      <c r="O26" s="56">
        <v>0.1</v>
      </c>
      <c r="P26" s="56">
        <v>0</v>
      </c>
      <c r="Q26" s="56">
        <f t="shared" si="1"/>
        <v>0.25</v>
      </c>
      <c r="R26" s="774">
        <f t="shared" si="2"/>
        <v>82.886160000000004</v>
      </c>
      <c r="S26" s="774">
        <v>69.07180000000001</v>
      </c>
      <c r="T26" s="188" t="s">
        <v>443</v>
      </c>
      <c r="U26" s="189" t="s">
        <v>1720</v>
      </c>
    </row>
    <row r="27" spans="1:21" s="183" customFormat="1" ht="46.8" x14ac:dyDescent="0.3">
      <c r="A27" s="60" t="s">
        <v>1145</v>
      </c>
      <c r="B27" s="74" t="s">
        <v>1146</v>
      </c>
      <c r="C27" s="62">
        <v>500</v>
      </c>
      <c r="D27" s="62">
        <v>100</v>
      </c>
      <c r="E27" s="88"/>
      <c r="F27" s="62">
        <v>9</v>
      </c>
      <c r="G27" s="62"/>
      <c r="H27" s="88" t="s">
        <v>38</v>
      </c>
      <c r="I27" s="774">
        <f t="shared" si="0"/>
        <v>146.06224</v>
      </c>
      <c r="J27" s="56">
        <v>0.05</v>
      </c>
      <c r="K27" s="56">
        <v>0.02</v>
      </c>
      <c r="L27" s="56">
        <v>0.03</v>
      </c>
      <c r="M27" s="56">
        <v>0.04</v>
      </c>
      <c r="N27" s="56">
        <v>0.01</v>
      </c>
      <c r="O27" s="56">
        <v>0.1</v>
      </c>
      <c r="P27" s="56">
        <v>0</v>
      </c>
      <c r="Q27" s="56">
        <f t="shared" si="1"/>
        <v>0.25</v>
      </c>
      <c r="R27" s="774">
        <f t="shared" si="2"/>
        <v>109.54667999999999</v>
      </c>
      <c r="S27" s="774">
        <v>91.288899999999998</v>
      </c>
      <c r="T27" s="188" t="s">
        <v>443</v>
      </c>
      <c r="U27" s="189" t="s">
        <v>1720</v>
      </c>
    </row>
    <row r="28" spans="1:21" s="183" customFormat="1" ht="46.8" x14ac:dyDescent="0.3">
      <c r="A28" s="60" t="s">
        <v>1147</v>
      </c>
      <c r="B28" s="74" t="s">
        <v>1148</v>
      </c>
      <c r="C28" s="62">
        <v>600</v>
      </c>
      <c r="D28" s="62">
        <v>100</v>
      </c>
      <c r="E28" s="88"/>
      <c r="F28" s="62">
        <v>11</v>
      </c>
      <c r="G28" s="62"/>
      <c r="H28" s="88" t="s">
        <v>38</v>
      </c>
      <c r="I28" s="774">
        <f t="shared" si="0"/>
        <v>169.34848000000002</v>
      </c>
      <c r="J28" s="56">
        <v>0.05</v>
      </c>
      <c r="K28" s="56">
        <v>0.02</v>
      </c>
      <c r="L28" s="56">
        <v>0.03</v>
      </c>
      <c r="M28" s="56">
        <v>0.04</v>
      </c>
      <c r="N28" s="56">
        <v>0.01</v>
      </c>
      <c r="O28" s="56">
        <v>0.1</v>
      </c>
      <c r="P28" s="56">
        <v>0</v>
      </c>
      <c r="Q28" s="56">
        <f t="shared" si="1"/>
        <v>0.25</v>
      </c>
      <c r="R28" s="774">
        <f t="shared" si="2"/>
        <v>127.01136000000001</v>
      </c>
      <c r="S28" s="774">
        <v>105.84280000000001</v>
      </c>
      <c r="T28" s="188" t="s">
        <v>443</v>
      </c>
      <c r="U28" s="189" t="s">
        <v>1720</v>
      </c>
    </row>
    <row r="29" spans="1:21" s="183" customFormat="1" ht="46.8" x14ac:dyDescent="0.3">
      <c r="A29" s="60" t="s">
        <v>1149</v>
      </c>
      <c r="B29" s="74" t="s">
        <v>1150</v>
      </c>
      <c r="C29" s="62">
        <v>700</v>
      </c>
      <c r="D29" s="62">
        <v>100</v>
      </c>
      <c r="E29" s="88"/>
      <c r="F29" s="62">
        <v>12.8</v>
      </c>
      <c r="G29" s="62"/>
      <c r="H29" s="88" t="s">
        <v>38</v>
      </c>
      <c r="I29" s="774">
        <f t="shared" si="0"/>
        <v>188.11920000000001</v>
      </c>
      <c r="J29" s="56">
        <v>0.05</v>
      </c>
      <c r="K29" s="56">
        <v>0.02</v>
      </c>
      <c r="L29" s="56">
        <v>0.03</v>
      </c>
      <c r="M29" s="56">
        <v>0.04</v>
      </c>
      <c r="N29" s="56">
        <v>0.01</v>
      </c>
      <c r="O29" s="56">
        <v>0.1</v>
      </c>
      <c r="P29" s="56">
        <v>0</v>
      </c>
      <c r="Q29" s="56">
        <f t="shared" si="1"/>
        <v>0.25</v>
      </c>
      <c r="R29" s="774">
        <f t="shared" si="2"/>
        <v>141.08940000000001</v>
      </c>
      <c r="S29" s="774">
        <v>117.57450000000001</v>
      </c>
      <c r="T29" s="188" t="s">
        <v>443</v>
      </c>
      <c r="U29" s="189" t="s">
        <v>1720</v>
      </c>
    </row>
    <row r="30" spans="1:21" s="183" customFormat="1" ht="46.8" x14ac:dyDescent="0.3">
      <c r="A30" s="60" t="s">
        <v>1151</v>
      </c>
      <c r="B30" s="74" t="s">
        <v>1152</v>
      </c>
      <c r="C30" s="62">
        <v>800</v>
      </c>
      <c r="D30" s="62">
        <v>100</v>
      </c>
      <c r="E30" s="88"/>
      <c r="F30" s="62">
        <v>15.5</v>
      </c>
      <c r="G30" s="62"/>
      <c r="H30" s="88" t="s">
        <v>38</v>
      </c>
      <c r="I30" s="774">
        <f t="shared" si="0"/>
        <v>244.59615999999994</v>
      </c>
      <c r="J30" s="56">
        <v>0.05</v>
      </c>
      <c r="K30" s="56">
        <v>0.02</v>
      </c>
      <c r="L30" s="56">
        <v>0.03</v>
      </c>
      <c r="M30" s="56">
        <v>0.04</v>
      </c>
      <c r="N30" s="56">
        <v>0.01</v>
      </c>
      <c r="O30" s="56">
        <v>0.1</v>
      </c>
      <c r="P30" s="56">
        <v>0</v>
      </c>
      <c r="Q30" s="56">
        <f t="shared" si="1"/>
        <v>0.25</v>
      </c>
      <c r="R30" s="774">
        <f t="shared" si="2"/>
        <v>183.44711999999996</v>
      </c>
      <c r="S30" s="774">
        <v>152.87259999999998</v>
      </c>
      <c r="T30" s="188" t="s">
        <v>443</v>
      </c>
      <c r="U30" s="189" t="s">
        <v>1720</v>
      </c>
    </row>
    <row r="31" spans="1:21" s="183" customFormat="1" ht="46.8" x14ac:dyDescent="0.3">
      <c r="A31" s="60" t="s">
        <v>1153</v>
      </c>
      <c r="B31" s="74" t="s">
        <v>1154</v>
      </c>
      <c r="C31" s="62">
        <v>70</v>
      </c>
      <c r="D31" s="62">
        <v>100</v>
      </c>
      <c r="E31" s="88"/>
      <c r="F31" s="62">
        <v>0.8</v>
      </c>
      <c r="G31" s="62"/>
      <c r="H31" s="88" t="s">
        <v>38</v>
      </c>
      <c r="I31" s="774">
        <f t="shared" si="0"/>
        <v>30.553920000000002</v>
      </c>
      <c r="J31" s="56">
        <v>0.05</v>
      </c>
      <c r="K31" s="56">
        <v>0.02</v>
      </c>
      <c r="L31" s="56">
        <v>0.03</v>
      </c>
      <c r="M31" s="56">
        <v>0.04</v>
      </c>
      <c r="N31" s="56">
        <v>0.01</v>
      </c>
      <c r="O31" s="56">
        <v>0.1</v>
      </c>
      <c r="P31" s="56">
        <v>0</v>
      </c>
      <c r="Q31" s="56">
        <f t="shared" si="1"/>
        <v>0.25</v>
      </c>
      <c r="R31" s="774">
        <f t="shared" si="2"/>
        <v>22.91544</v>
      </c>
      <c r="S31" s="774">
        <v>19.0962</v>
      </c>
      <c r="T31" s="188" t="s">
        <v>443</v>
      </c>
      <c r="U31" s="189" t="s">
        <v>1720</v>
      </c>
    </row>
    <row r="32" spans="1:21" s="184" customFormat="1" ht="31.2" x14ac:dyDescent="0.3">
      <c r="A32" s="60" t="s">
        <v>1155</v>
      </c>
      <c r="B32" s="87" t="s">
        <v>1156</v>
      </c>
      <c r="C32" s="62">
        <v>3600</v>
      </c>
      <c r="D32" s="62">
        <v>20</v>
      </c>
      <c r="E32" s="88"/>
      <c r="F32" s="62">
        <v>13.3</v>
      </c>
      <c r="G32" s="62"/>
      <c r="H32" s="88" t="s">
        <v>64</v>
      </c>
      <c r="I32" s="749">
        <f t="shared" si="0"/>
        <v>103.9064</v>
      </c>
      <c r="J32" s="65">
        <v>0.05</v>
      </c>
      <c r="K32" s="65">
        <v>0.02</v>
      </c>
      <c r="L32" s="65">
        <v>0.03</v>
      </c>
      <c r="M32" s="65">
        <v>0.04</v>
      </c>
      <c r="N32" s="65">
        <v>0.01</v>
      </c>
      <c r="O32" s="65">
        <v>0.1</v>
      </c>
      <c r="P32" s="65">
        <v>0</v>
      </c>
      <c r="Q32" s="65">
        <f t="shared" si="1"/>
        <v>0.25</v>
      </c>
      <c r="R32" s="774">
        <f t="shared" si="2"/>
        <v>77.9298</v>
      </c>
      <c r="S32" s="774">
        <v>64.941500000000005</v>
      </c>
      <c r="T32" s="88" t="s">
        <v>443</v>
      </c>
      <c r="U32" s="266" t="s">
        <v>1720</v>
      </c>
    </row>
    <row r="33" spans="1:21" s="183" customFormat="1" ht="31.2" x14ac:dyDescent="0.3">
      <c r="A33" s="60" t="s">
        <v>1157</v>
      </c>
      <c r="B33" s="74" t="s">
        <v>1158</v>
      </c>
      <c r="C33" s="62">
        <v>2000</v>
      </c>
      <c r="D33" s="62">
        <v>100</v>
      </c>
      <c r="E33" s="88"/>
      <c r="F33" s="62">
        <v>20</v>
      </c>
      <c r="G33" s="62"/>
      <c r="H33" s="88" t="s">
        <v>17</v>
      </c>
      <c r="I33" s="774">
        <f t="shared" si="0"/>
        <v>145.79855999999998</v>
      </c>
      <c r="J33" s="56">
        <v>0.05</v>
      </c>
      <c r="K33" s="56">
        <v>0.02</v>
      </c>
      <c r="L33" s="56">
        <v>0.03</v>
      </c>
      <c r="M33" s="56">
        <v>0.04</v>
      </c>
      <c r="N33" s="56">
        <v>0.01</v>
      </c>
      <c r="O33" s="56">
        <v>0.1</v>
      </c>
      <c r="P33" s="56">
        <v>0</v>
      </c>
      <c r="Q33" s="56">
        <f t="shared" si="1"/>
        <v>0.25</v>
      </c>
      <c r="R33" s="774">
        <f t="shared" si="2"/>
        <v>109.34891999999999</v>
      </c>
      <c r="S33" s="774">
        <v>91.124099999999999</v>
      </c>
      <c r="T33" s="188" t="s">
        <v>443</v>
      </c>
      <c r="U33" s="189" t="s">
        <v>1720</v>
      </c>
    </row>
    <row r="34" spans="1:21" s="183" customFormat="1" ht="46.5" customHeight="1" x14ac:dyDescent="0.3">
      <c r="A34" s="60" t="s">
        <v>1159</v>
      </c>
      <c r="B34" s="74" t="s">
        <v>1160</v>
      </c>
      <c r="C34" s="62">
        <v>1700</v>
      </c>
      <c r="D34" s="62">
        <v>100</v>
      </c>
      <c r="E34" s="88"/>
      <c r="F34" s="62">
        <v>20</v>
      </c>
      <c r="G34" s="62"/>
      <c r="H34" s="88" t="s">
        <v>38</v>
      </c>
      <c r="I34" s="774">
        <f t="shared" si="0"/>
        <v>127.72000000000001</v>
      </c>
      <c r="J34" s="56">
        <v>0.05</v>
      </c>
      <c r="K34" s="56">
        <v>0.02</v>
      </c>
      <c r="L34" s="56">
        <v>0.03</v>
      </c>
      <c r="M34" s="56">
        <v>0.04</v>
      </c>
      <c r="N34" s="56">
        <v>0.01</v>
      </c>
      <c r="O34" s="56">
        <v>0.1</v>
      </c>
      <c r="P34" s="56">
        <v>0</v>
      </c>
      <c r="Q34" s="56">
        <f t="shared" si="1"/>
        <v>0.25</v>
      </c>
      <c r="R34" s="774">
        <f t="shared" si="2"/>
        <v>95.79</v>
      </c>
      <c r="S34" s="774">
        <v>79.825000000000003</v>
      </c>
      <c r="T34" s="188" t="s">
        <v>443</v>
      </c>
      <c r="U34" s="189" t="s">
        <v>1720</v>
      </c>
    </row>
    <row r="35" spans="1:21" s="183" customFormat="1" ht="46.8" x14ac:dyDescent="0.3">
      <c r="A35" s="60" t="s">
        <v>1161</v>
      </c>
      <c r="B35" s="74" t="s">
        <v>1162</v>
      </c>
      <c r="C35" s="62">
        <v>57</v>
      </c>
      <c r="D35" s="62">
        <v>100</v>
      </c>
      <c r="E35" s="88"/>
      <c r="F35" s="62">
        <v>2.2599999999999998</v>
      </c>
      <c r="G35" s="62"/>
      <c r="H35" s="55" t="s">
        <v>38</v>
      </c>
      <c r="I35" s="774">
        <f t="shared" si="0"/>
        <v>62.623999999999995</v>
      </c>
      <c r="J35" s="56">
        <v>0.05</v>
      </c>
      <c r="K35" s="56">
        <v>0.02</v>
      </c>
      <c r="L35" s="56">
        <v>0.03</v>
      </c>
      <c r="M35" s="56">
        <v>0.04</v>
      </c>
      <c r="N35" s="56">
        <v>0.01</v>
      </c>
      <c r="O35" s="56">
        <v>0.1</v>
      </c>
      <c r="P35" s="56">
        <v>0</v>
      </c>
      <c r="Q35" s="56">
        <f t="shared" si="1"/>
        <v>0.25</v>
      </c>
      <c r="R35" s="774">
        <f t="shared" si="2"/>
        <v>46.967999999999996</v>
      </c>
      <c r="S35" s="774">
        <v>39.14</v>
      </c>
      <c r="T35" s="188" t="s">
        <v>443</v>
      </c>
      <c r="U35" s="189" t="s">
        <v>1720</v>
      </c>
    </row>
    <row r="36" spans="1:21" s="183" customFormat="1" ht="46.8" x14ac:dyDescent="0.3">
      <c r="A36" s="60" t="s">
        <v>2063</v>
      </c>
      <c r="B36" s="74" t="s">
        <v>1163</v>
      </c>
      <c r="C36" s="62" t="s">
        <v>417</v>
      </c>
      <c r="D36" s="62">
        <v>20</v>
      </c>
      <c r="E36" s="88"/>
      <c r="F36" s="62">
        <v>0.3</v>
      </c>
      <c r="G36" s="62"/>
      <c r="H36" s="88" t="s">
        <v>38</v>
      </c>
      <c r="I36" s="774">
        <f t="shared" si="0"/>
        <v>40.524319999999996</v>
      </c>
      <c r="J36" s="56">
        <v>0.05</v>
      </c>
      <c r="K36" s="56">
        <v>0.02</v>
      </c>
      <c r="L36" s="56">
        <v>0.03</v>
      </c>
      <c r="M36" s="56">
        <v>0.04</v>
      </c>
      <c r="N36" s="56">
        <v>0.01</v>
      </c>
      <c r="O36" s="56">
        <v>0.1</v>
      </c>
      <c r="P36" s="56">
        <v>0</v>
      </c>
      <c r="Q36" s="56">
        <f t="shared" si="1"/>
        <v>0.25</v>
      </c>
      <c r="R36" s="774">
        <f t="shared" si="2"/>
        <v>30.393239999999999</v>
      </c>
      <c r="S36" s="774">
        <v>25.3277</v>
      </c>
      <c r="T36" s="188" t="s">
        <v>443</v>
      </c>
      <c r="U36" s="189" t="s">
        <v>1720</v>
      </c>
    </row>
    <row r="37" spans="1:21" s="183" customFormat="1" ht="46.8" x14ac:dyDescent="0.3">
      <c r="A37" s="60" t="s">
        <v>1164</v>
      </c>
      <c r="B37" s="74" t="s">
        <v>1165</v>
      </c>
      <c r="C37" s="62">
        <v>57</v>
      </c>
      <c r="D37" s="62">
        <v>100</v>
      </c>
      <c r="E37" s="88"/>
      <c r="F37" s="62">
        <v>1.4</v>
      </c>
      <c r="G37" s="62"/>
      <c r="H37" s="55" t="s">
        <v>38</v>
      </c>
      <c r="I37" s="774">
        <f t="shared" si="0"/>
        <v>16.414080000000002</v>
      </c>
      <c r="J37" s="56">
        <v>0.05</v>
      </c>
      <c r="K37" s="56">
        <v>0.02</v>
      </c>
      <c r="L37" s="56">
        <v>0.03</v>
      </c>
      <c r="M37" s="56">
        <v>0.04</v>
      </c>
      <c r="N37" s="56">
        <v>0.01</v>
      </c>
      <c r="O37" s="56">
        <v>0.1</v>
      </c>
      <c r="P37" s="56">
        <v>0</v>
      </c>
      <c r="Q37" s="56">
        <f t="shared" si="1"/>
        <v>0.25</v>
      </c>
      <c r="R37" s="774">
        <f t="shared" si="2"/>
        <v>12.310560000000001</v>
      </c>
      <c r="S37" s="774">
        <v>10.258800000000001</v>
      </c>
      <c r="T37" s="188" t="s">
        <v>443</v>
      </c>
      <c r="U37" s="189" t="s">
        <v>1720</v>
      </c>
    </row>
    <row r="38" spans="1:21" s="183" customFormat="1" ht="46.8" x14ac:dyDescent="0.3">
      <c r="A38" s="60" t="s">
        <v>1166</v>
      </c>
      <c r="B38" s="74" t="s">
        <v>1167</v>
      </c>
      <c r="C38" s="62" t="s">
        <v>417</v>
      </c>
      <c r="D38" s="62">
        <v>200</v>
      </c>
      <c r="E38" s="88"/>
      <c r="F38" s="62">
        <v>0.3</v>
      </c>
      <c r="G38" s="62"/>
      <c r="H38" s="88" t="s">
        <v>69</v>
      </c>
      <c r="I38" s="774">
        <f t="shared" si="0"/>
        <v>128.7088</v>
      </c>
      <c r="J38" s="56">
        <v>0.05</v>
      </c>
      <c r="K38" s="56">
        <v>0.02</v>
      </c>
      <c r="L38" s="56">
        <v>0.03</v>
      </c>
      <c r="M38" s="56">
        <v>0.04</v>
      </c>
      <c r="N38" s="56">
        <v>0.01</v>
      </c>
      <c r="O38" s="56">
        <v>0.1</v>
      </c>
      <c r="P38" s="56">
        <v>0</v>
      </c>
      <c r="Q38" s="56">
        <f t="shared" si="1"/>
        <v>0.25</v>
      </c>
      <c r="R38" s="774">
        <f t="shared" si="2"/>
        <v>96.531599999999997</v>
      </c>
      <c r="S38" s="774">
        <v>80.442999999999998</v>
      </c>
      <c r="T38" s="188" t="s">
        <v>443</v>
      </c>
      <c r="U38" s="189" t="s">
        <v>1720</v>
      </c>
    </row>
    <row r="39" spans="1:21" s="183" customFormat="1" ht="62.4" x14ac:dyDescent="0.3">
      <c r="A39" s="60" t="s">
        <v>1168</v>
      </c>
      <c r="B39" s="74" t="s">
        <v>1169</v>
      </c>
      <c r="C39" s="62" t="s">
        <v>417</v>
      </c>
      <c r="D39" s="62">
        <v>50</v>
      </c>
      <c r="E39" s="88"/>
      <c r="F39" s="62">
        <v>0.45</v>
      </c>
      <c r="G39" s="62"/>
      <c r="H39" s="88" t="s">
        <v>69</v>
      </c>
      <c r="I39" s="774">
        <f t="shared" si="0"/>
        <v>18.704799999999999</v>
      </c>
      <c r="J39" s="56">
        <v>0.05</v>
      </c>
      <c r="K39" s="56">
        <v>0.02</v>
      </c>
      <c r="L39" s="56">
        <v>0.03</v>
      </c>
      <c r="M39" s="56">
        <v>0.04</v>
      </c>
      <c r="N39" s="56">
        <v>0.01</v>
      </c>
      <c r="O39" s="56">
        <v>0.1</v>
      </c>
      <c r="P39" s="56">
        <v>0</v>
      </c>
      <c r="Q39" s="56">
        <f t="shared" si="1"/>
        <v>0.25</v>
      </c>
      <c r="R39" s="774">
        <f t="shared" si="2"/>
        <v>14.028599999999999</v>
      </c>
      <c r="S39" s="774">
        <v>11.6905</v>
      </c>
      <c r="T39" s="188" t="s">
        <v>443</v>
      </c>
      <c r="U39" s="189" t="s">
        <v>1720</v>
      </c>
    </row>
    <row r="40" spans="1:21" s="183" customFormat="1" ht="31.2" x14ac:dyDescent="0.3">
      <c r="A40" s="60" t="s">
        <v>1170</v>
      </c>
      <c r="B40" s="74" t="s">
        <v>1171</v>
      </c>
      <c r="C40" s="62">
        <v>125</v>
      </c>
      <c r="D40" s="62">
        <v>100</v>
      </c>
      <c r="E40" s="88"/>
      <c r="F40" s="62">
        <v>2</v>
      </c>
      <c r="G40" s="62"/>
      <c r="H40" s="88" t="s">
        <v>38</v>
      </c>
      <c r="I40" s="774">
        <f t="shared" si="0"/>
        <v>72.89103999999999</v>
      </c>
      <c r="J40" s="56">
        <v>0.05</v>
      </c>
      <c r="K40" s="56">
        <v>0.02</v>
      </c>
      <c r="L40" s="56">
        <v>0.03</v>
      </c>
      <c r="M40" s="56">
        <v>0.04</v>
      </c>
      <c r="N40" s="56">
        <v>0.01</v>
      </c>
      <c r="O40" s="56">
        <v>0.1</v>
      </c>
      <c r="P40" s="56">
        <v>0</v>
      </c>
      <c r="Q40" s="56">
        <f t="shared" si="1"/>
        <v>0.25</v>
      </c>
      <c r="R40" s="774">
        <f t="shared" si="2"/>
        <v>54.668279999999996</v>
      </c>
      <c r="S40" s="774">
        <v>45.556899999999999</v>
      </c>
      <c r="T40" s="188" t="s">
        <v>443</v>
      </c>
      <c r="U40" s="189" t="s">
        <v>1720</v>
      </c>
    </row>
    <row r="41" spans="1:21" s="183" customFormat="1" ht="31.2" x14ac:dyDescent="0.3">
      <c r="A41" s="60" t="s">
        <v>1172</v>
      </c>
      <c r="B41" s="74" t="s">
        <v>1173</v>
      </c>
      <c r="C41" s="62" t="s">
        <v>1174</v>
      </c>
      <c r="D41" s="62">
        <v>100</v>
      </c>
      <c r="E41" s="88"/>
      <c r="F41" s="62">
        <v>1</v>
      </c>
      <c r="G41" s="62"/>
      <c r="H41" s="88" t="s">
        <v>38</v>
      </c>
      <c r="I41" s="774">
        <f t="shared" si="0"/>
        <v>35.250720000000001</v>
      </c>
      <c r="J41" s="56">
        <v>0.05</v>
      </c>
      <c r="K41" s="56">
        <v>0.02</v>
      </c>
      <c r="L41" s="56">
        <v>0.03</v>
      </c>
      <c r="M41" s="56">
        <v>0.04</v>
      </c>
      <c r="N41" s="56">
        <v>0.01</v>
      </c>
      <c r="O41" s="56">
        <v>0.1</v>
      </c>
      <c r="P41" s="56">
        <v>0</v>
      </c>
      <c r="Q41" s="56">
        <f t="shared" si="1"/>
        <v>0.25</v>
      </c>
      <c r="R41" s="774">
        <f t="shared" si="2"/>
        <v>26.438040000000001</v>
      </c>
      <c r="S41" s="774">
        <v>22.031700000000001</v>
      </c>
      <c r="T41" s="188" t="s">
        <v>443</v>
      </c>
      <c r="U41" s="189" t="s">
        <v>1720</v>
      </c>
    </row>
    <row r="42" spans="1:21" s="183" customFormat="1" ht="31.2" x14ac:dyDescent="0.3">
      <c r="A42" s="60" t="s">
        <v>2324</v>
      </c>
      <c r="B42" s="74" t="s">
        <v>1175</v>
      </c>
      <c r="C42" s="62">
        <v>130</v>
      </c>
      <c r="D42" s="62">
        <v>100</v>
      </c>
      <c r="E42" s="88"/>
      <c r="F42" s="62">
        <v>2</v>
      </c>
      <c r="G42" s="62"/>
      <c r="H42" s="88" t="s">
        <v>69</v>
      </c>
      <c r="I42" s="774">
        <f t="shared" si="0"/>
        <v>82.317599999999999</v>
      </c>
      <c r="J42" s="56">
        <v>0.05</v>
      </c>
      <c r="K42" s="56">
        <v>0.02</v>
      </c>
      <c r="L42" s="56">
        <v>0.03</v>
      </c>
      <c r="M42" s="56">
        <v>0.04</v>
      </c>
      <c r="N42" s="56">
        <v>0.01</v>
      </c>
      <c r="O42" s="56">
        <v>0.1</v>
      </c>
      <c r="P42" s="56">
        <v>0</v>
      </c>
      <c r="Q42" s="56">
        <f t="shared" si="1"/>
        <v>0.25</v>
      </c>
      <c r="R42" s="774">
        <f t="shared" si="2"/>
        <v>61.738199999999999</v>
      </c>
      <c r="S42" s="774">
        <v>51.448500000000003</v>
      </c>
      <c r="T42" s="188" t="s">
        <v>443</v>
      </c>
      <c r="U42" s="189" t="s">
        <v>1720</v>
      </c>
    </row>
    <row r="43" spans="1:21" s="183" customFormat="1" ht="31.2" x14ac:dyDescent="0.3">
      <c r="A43" s="60" t="s">
        <v>1176</v>
      </c>
      <c r="B43" s="74" t="s">
        <v>1177</v>
      </c>
      <c r="C43" s="62">
        <v>82</v>
      </c>
      <c r="D43" s="62">
        <v>100</v>
      </c>
      <c r="E43" s="88"/>
      <c r="F43" s="62">
        <v>2</v>
      </c>
      <c r="G43" s="62"/>
      <c r="H43" s="88" t="s">
        <v>69</v>
      </c>
      <c r="I43" s="774">
        <f t="shared" si="0"/>
        <v>65.854079999999996</v>
      </c>
      <c r="J43" s="56">
        <v>0.05</v>
      </c>
      <c r="K43" s="56">
        <v>0.02</v>
      </c>
      <c r="L43" s="56">
        <v>0.03</v>
      </c>
      <c r="M43" s="56">
        <v>0.04</v>
      </c>
      <c r="N43" s="56">
        <v>0.01</v>
      </c>
      <c r="O43" s="56">
        <v>0.1</v>
      </c>
      <c r="P43" s="56">
        <v>0</v>
      </c>
      <c r="Q43" s="56">
        <f t="shared" si="1"/>
        <v>0.25</v>
      </c>
      <c r="R43" s="774">
        <f t="shared" si="2"/>
        <v>49.390560000000001</v>
      </c>
      <c r="S43" s="774">
        <v>41.158799999999999</v>
      </c>
      <c r="T43" s="188" t="s">
        <v>443</v>
      </c>
      <c r="U43" s="189" t="s">
        <v>1720</v>
      </c>
    </row>
    <row r="44" spans="1:21" s="183" customFormat="1" ht="46.8" x14ac:dyDescent="0.3">
      <c r="A44" s="60" t="s">
        <v>2010</v>
      </c>
      <c r="B44" s="74" t="s">
        <v>1178</v>
      </c>
      <c r="C44" s="62">
        <v>148</v>
      </c>
      <c r="D44" s="62">
        <v>100</v>
      </c>
      <c r="E44" s="88"/>
      <c r="F44" s="62">
        <v>3.2</v>
      </c>
      <c r="G44" s="62"/>
      <c r="H44" s="88" t="s">
        <v>69</v>
      </c>
      <c r="I44" s="774">
        <f t="shared" si="0"/>
        <v>35.267199999999995</v>
      </c>
      <c r="J44" s="56">
        <v>0.05</v>
      </c>
      <c r="K44" s="56">
        <v>0.02</v>
      </c>
      <c r="L44" s="56">
        <v>0.03</v>
      </c>
      <c r="M44" s="56">
        <v>0.04</v>
      </c>
      <c r="N44" s="56">
        <v>0.01</v>
      </c>
      <c r="O44" s="56">
        <v>0.1</v>
      </c>
      <c r="P44" s="56">
        <v>0</v>
      </c>
      <c r="Q44" s="56">
        <f t="shared" si="1"/>
        <v>0.25</v>
      </c>
      <c r="R44" s="774">
        <f t="shared" si="2"/>
        <v>26.450399999999998</v>
      </c>
      <c r="S44" s="774">
        <v>22.041999999999998</v>
      </c>
      <c r="T44" s="188" t="s">
        <v>443</v>
      </c>
      <c r="U44" s="189" t="s">
        <v>1720</v>
      </c>
    </row>
    <row r="45" spans="1:21" s="183" customFormat="1" ht="46.8" x14ac:dyDescent="0.3">
      <c r="A45" s="60" t="s">
        <v>1179</v>
      </c>
      <c r="B45" s="74" t="s">
        <v>1180</v>
      </c>
      <c r="C45" s="62">
        <v>25</v>
      </c>
      <c r="D45" s="62">
        <v>100</v>
      </c>
      <c r="E45" s="88"/>
      <c r="F45" s="62">
        <v>0.5</v>
      </c>
      <c r="G45" s="62"/>
      <c r="H45" s="55" t="s">
        <v>38</v>
      </c>
      <c r="I45" s="774">
        <f t="shared" si="0"/>
        <v>39.963999999999999</v>
      </c>
      <c r="J45" s="56">
        <v>0.05</v>
      </c>
      <c r="K45" s="56">
        <v>0.02</v>
      </c>
      <c r="L45" s="56">
        <v>0.03</v>
      </c>
      <c r="M45" s="56">
        <v>0.04</v>
      </c>
      <c r="N45" s="56">
        <v>0.01</v>
      </c>
      <c r="O45" s="56">
        <v>0.1</v>
      </c>
      <c r="P45" s="56">
        <v>0</v>
      </c>
      <c r="Q45" s="56">
        <f t="shared" si="1"/>
        <v>0.25</v>
      </c>
      <c r="R45" s="774">
        <f t="shared" si="2"/>
        <v>29.972999999999999</v>
      </c>
      <c r="S45" s="774">
        <v>24.977499999999999</v>
      </c>
      <c r="T45" s="188" t="s">
        <v>443</v>
      </c>
      <c r="U45" s="189" t="s">
        <v>1720</v>
      </c>
    </row>
    <row r="46" spans="1:21" s="183" customFormat="1" ht="31.2" x14ac:dyDescent="0.3">
      <c r="A46" s="60" t="s">
        <v>1181</v>
      </c>
      <c r="B46" s="74" t="s">
        <v>1182</v>
      </c>
      <c r="C46" s="62" t="s">
        <v>1183</v>
      </c>
      <c r="D46" s="62">
        <v>100</v>
      </c>
      <c r="E46" s="88"/>
      <c r="F46" s="62">
        <v>1</v>
      </c>
      <c r="G46" s="62"/>
      <c r="H46" s="88" t="s">
        <v>69</v>
      </c>
      <c r="I46" s="774">
        <f t="shared" si="0"/>
        <v>12.228160000000001</v>
      </c>
      <c r="J46" s="56">
        <v>0.05</v>
      </c>
      <c r="K46" s="56">
        <v>0.02</v>
      </c>
      <c r="L46" s="56">
        <v>0.03</v>
      </c>
      <c r="M46" s="56">
        <v>0.04</v>
      </c>
      <c r="N46" s="56">
        <v>0.01</v>
      </c>
      <c r="O46" s="56">
        <v>0.1</v>
      </c>
      <c r="P46" s="56">
        <v>0</v>
      </c>
      <c r="Q46" s="56">
        <f t="shared" si="1"/>
        <v>0.25</v>
      </c>
      <c r="R46" s="774">
        <f t="shared" si="2"/>
        <v>9.1711200000000002</v>
      </c>
      <c r="S46" s="774">
        <v>7.6425999999999998</v>
      </c>
      <c r="T46" s="188" t="s">
        <v>443</v>
      </c>
      <c r="U46" s="189" t="s">
        <v>1720</v>
      </c>
    </row>
    <row r="47" spans="1:21" s="183" customFormat="1" ht="46.8" x14ac:dyDescent="0.3">
      <c r="A47" s="60" t="s">
        <v>1184</v>
      </c>
      <c r="B47" s="74" t="s">
        <v>1185</v>
      </c>
      <c r="C47" s="62" t="s">
        <v>417</v>
      </c>
      <c r="D47" s="62">
        <v>100</v>
      </c>
      <c r="E47" s="88"/>
      <c r="F47" s="62">
        <v>2.2000000000000002</v>
      </c>
      <c r="G47" s="62"/>
      <c r="H47" s="88" t="s">
        <v>69</v>
      </c>
      <c r="I47" s="774">
        <f t="shared" si="0"/>
        <v>145.81503999999998</v>
      </c>
      <c r="J47" s="56">
        <v>0.05</v>
      </c>
      <c r="K47" s="56">
        <v>0.02</v>
      </c>
      <c r="L47" s="56">
        <v>0.03</v>
      </c>
      <c r="M47" s="56">
        <v>0.04</v>
      </c>
      <c r="N47" s="56">
        <v>0.01</v>
      </c>
      <c r="O47" s="56">
        <v>0.1</v>
      </c>
      <c r="P47" s="56">
        <v>0</v>
      </c>
      <c r="Q47" s="56">
        <f t="shared" si="1"/>
        <v>0.25</v>
      </c>
      <c r="R47" s="774">
        <f t="shared" si="2"/>
        <v>109.36127999999999</v>
      </c>
      <c r="S47" s="774">
        <v>91.134399999999999</v>
      </c>
      <c r="T47" s="188" t="s">
        <v>443</v>
      </c>
      <c r="U47" s="189" t="s">
        <v>1720</v>
      </c>
    </row>
    <row r="48" spans="1:21" s="183" customFormat="1" ht="46.8" x14ac:dyDescent="0.3">
      <c r="A48" s="60" t="s">
        <v>1186</v>
      </c>
      <c r="B48" s="74" t="s">
        <v>1187</v>
      </c>
      <c r="C48" s="62" t="s">
        <v>417</v>
      </c>
      <c r="D48" s="62">
        <v>100</v>
      </c>
      <c r="E48" s="88"/>
      <c r="F48" s="62">
        <v>3.2</v>
      </c>
      <c r="G48" s="62"/>
      <c r="H48" s="88" t="s">
        <v>69</v>
      </c>
      <c r="I48" s="774">
        <f t="shared" si="0"/>
        <v>183.45536000000001</v>
      </c>
      <c r="J48" s="56">
        <v>0.05</v>
      </c>
      <c r="K48" s="56">
        <v>0.02</v>
      </c>
      <c r="L48" s="56">
        <v>0.03</v>
      </c>
      <c r="M48" s="56">
        <v>0.04</v>
      </c>
      <c r="N48" s="56">
        <v>0.01</v>
      </c>
      <c r="O48" s="56">
        <v>0.1</v>
      </c>
      <c r="P48" s="56">
        <v>0</v>
      </c>
      <c r="Q48" s="56">
        <f t="shared" si="1"/>
        <v>0.25</v>
      </c>
      <c r="R48" s="774">
        <f t="shared" si="2"/>
        <v>137.59152</v>
      </c>
      <c r="S48" s="774">
        <v>114.6596</v>
      </c>
      <c r="T48" s="188" t="s">
        <v>443</v>
      </c>
      <c r="U48" s="189" t="s">
        <v>1720</v>
      </c>
    </row>
    <row r="49" spans="1:21" s="183" customFormat="1" ht="46.8" x14ac:dyDescent="0.3">
      <c r="A49" s="60" t="s">
        <v>1188</v>
      </c>
      <c r="B49" s="74" t="s">
        <v>1189</v>
      </c>
      <c r="C49" s="62" t="s">
        <v>417</v>
      </c>
      <c r="D49" s="62">
        <v>100</v>
      </c>
      <c r="E49" s="88"/>
      <c r="F49" s="62">
        <v>0.8</v>
      </c>
      <c r="G49" s="62"/>
      <c r="H49" s="88" t="s">
        <v>69</v>
      </c>
      <c r="I49" s="774">
        <f t="shared" si="0"/>
        <v>44.660800000000002</v>
      </c>
      <c r="J49" s="56">
        <v>0.05</v>
      </c>
      <c r="K49" s="56">
        <v>0.02</v>
      </c>
      <c r="L49" s="56">
        <v>0.03</v>
      </c>
      <c r="M49" s="56">
        <v>0.04</v>
      </c>
      <c r="N49" s="56">
        <v>0.01</v>
      </c>
      <c r="O49" s="56">
        <v>0.1</v>
      </c>
      <c r="P49" s="56">
        <v>0</v>
      </c>
      <c r="Q49" s="56">
        <f t="shared" si="1"/>
        <v>0.25</v>
      </c>
      <c r="R49" s="774">
        <f t="shared" si="2"/>
        <v>33.495600000000003</v>
      </c>
      <c r="S49" s="774">
        <v>27.913000000000004</v>
      </c>
      <c r="T49" s="188" t="s">
        <v>443</v>
      </c>
      <c r="U49" s="189" t="s">
        <v>1720</v>
      </c>
    </row>
    <row r="50" spans="1:21" s="183" customFormat="1" ht="46.8" x14ac:dyDescent="0.3">
      <c r="A50" s="60" t="s">
        <v>1190</v>
      </c>
      <c r="B50" s="74" t="s">
        <v>1191</v>
      </c>
      <c r="C50" s="62" t="s">
        <v>417</v>
      </c>
      <c r="D50" s="62">
        <v>100</v>
      </c>
      <c r="E50" s="88"/>
      <c r="F50" s="62">
        <v>1.6</v>
      </c>
      <c r="G50" s="62"/>
      <c r="H50" s="88" t="s">
        <v>69</v>
      </c>
      <c r="I50" s="774">
        <f t="shared" si="0"/>
        <v>87.014400000000009</v>
      </c>
      <c r="J50" s="56">
        <v>0.05</v>
      </c>
      <c r="K50" s="56">
        <v>0.02</v>
      </c>
      <c r="L50" s="56">
        <v>0.03</v>
      </c>
      <c r="M50" s="56">
        <v>0.04</v>
      </c>
      <c r="N50" s="56">
        <v>0.01</v>
      </c>
      <c r="O50" s="56">
        <v>0.1</v>
      </c>
      <c r="P50" s="56">
        <v>0</v>
      </c>
      <c r="Q50" s="56">
        <f t="shared" si="1"/>
        <v>0.25</v>
      </c>
      <c r="R50" s="774">
        <f t="shared" si="2"/>
        <v>65.260800000000003</v>
      </c>
      <c r="S50" s="774">
        <v>54.384</v>
      </c>
      <c r="T50" s="188" t="s">
        <v>443</v>
      </c>
      <c r="U50" s="189" t="s">
        <v>1720</v>
      </c>
    </row>
    <row r="51" spans="1:21" s="183" customFormat="1" ht="46.8" x14ac:dyDescent="0.3">
      <c r="A51" s="60" t="s">
        <v>1192</v>
      </c>
      <c r="B51" s="74" t="s">
        <v>1193</v>
      </c>
      <c r="C51" s="62">
        <v>64</v>
      </c>
      <c r="D51" s="62">
        <v>500</v>
      </c>
      <c r="E51" s="88"/>
      <c r="F51" s="62">
        <v>2.4</v>
      </c>
      <c r="G51" s="62"/>
      <c r="H51" s="55" t="s">
        <v>38</v>
      </c>
      <c r="I51" s="774">
        <f t="shared" si="0"/>
        <v>94.051359999999988</v>
      </c>
      <c r="J51" s="56">
        <v>0.05</v>
      </c>
      <c r="K51" s="56">
        <v>0.02</v>
      </c>
      <c r="L51" s="56">
        <v>0.03</v>
      </c>
      <c r="M51" s="56">
        <v>0.04</v>
      </c>
      <c r="N51" s="56">
        <v>0.01</v>
      </c>
      <c r="O51" s="56">
        <v>0.1</v>
      </c>
      <c r="P51" s="56">
        <v>0</v>
      </c>
      <c r="Q51" s="56">
        <f t="shared" si="1"/>
        <v>0.25</v>
      </c>
      <c r="R51" s="774">
        <f t="shared" si="2"/>
        <v>70.538519999999991</v>
      </c>
      <c r="S51" s="774">
        <v>58.7821</v>
      </c>
      <c r="T51" s="188" t="s">
        <v>443</v>
      </c>
      <c r="U51" s="189" t="s">
        <v>1720</v>
      </c>
    </row>
    <row r="52" spans="1:21" s="183" customFormat="1" ht="46.8" x14ac:dyDescent="0.3">
      <c r="A52" s="60" t="s">
        <v>1194</v>
      </c>
      <c r="B52" s="74" t="s">
        <v>1195</v>
      </c>
      <c r="C52" s="62" t="s">
        <v>417</v>
      </c>
      <c r="D52" s="62">
        <v>100</v>
      </c>
      <c r="E52" s="88"/>
      <c r="F52" s="62">
        <v>0.4</v>
      </c>
      <c r="G52" s="62"/>
      <c r="H52" s="55" t="s">
        <v>38</v>
      </c>
      <c r="I52" s="774">
        <f t="shared" si="0"/>
        <v>16.990880000000001</v>
      </c>
      <c r="J52" s="56">
        <v>0.05</v>
      </c>
      <c r="K52" s="56">
        <v>0.02</v>
      </c>
      <c r="L52" s="56">
        <v>0.03</v>
      </c>
      <c r="M52" s="56">
        <v>0.04</v>
      </c>
      <c r="N52" s="56">
        <v>0.01</v>
      </c>
      <c r="O52" s="56">
        <v>0.1</v>
      </c>
      <c r="P52" s="56">
        <v>0</v>
      </c>
      <c r="Q52" s="56">
        <f>SUM(J52:P52)</f>
        <v>0.25</v>
      </c>
      <c r="R52" s="774">
        <f t="shared" si="2"/>
        <v>12.743160000000001</v>
      </c>
      <c r="S52" s="774">
        <v>10.619300000000001</v>
      </c>
      <c r="T52" s="188" t="s">
        <v>443</v>
      </c>
      <c r="U52" s="189" t="s">
        <v>1720</v>
      </c>
    </row>
    <row r="53" spans="1:21" s="183" customFormat="1" ht="62.4" x14ac:dyDescent="0.3">
      <c r="A53" s="60" t="s">
        <v>1196</v>
      </c>
      <c r="B53" s="74" t="s">
        <v>1197</v>
      </c>
      <c r="C53" s="62">
        <v>68</v>
      </c>
      <c r="D53" s="62">
        <v>100</v>
      </c>
      <c r="E53" s="88"/>
      <c r="F53" s="62" t="s">
        <v>1198</v>
      </c>
      <c r="G53" s="62"/>
      <c r="H53" s="88" t="s">
        <v>221</v>
      </c>
      <c r="I53" s="774">
        <f t="shared" si="0"/>
        <v>205.91759999999999</v>
      </c>
      <c r="J53" s="56">
        <v>0.05</v>
      </c>
      <c r="K53" s="56">
        <v>0.02</v>
      </c>
      <c r="L53" s="56">
        <v>0.03</v>
      </c>
      <c r="M53" s="56">
        <v>0.04</v>
      </c>
      <c r="N53" s="56">
        <v>0.01</v>
      </c>
      <c r="O53" s="56">
        <v>0.1</v>
      </c>
      <c r="P53" s="56">
        <v>0</v>
      </c>
      <c r="Q53" s="56">
        <f t="shared" ref="Q53:Q74" si="3">SUM(J53:P53)</f>
        <v>0.25</v>
      </c>
      <c r="R53" s="774">
        <f t="shared" si="2"/>
        <v>154.43819999999999</v>
      </c>
      <c r="S53" s="774">
        <v>128.6985</v>
      </c>
      <c r="T53" s="188" t="s">
        <v>443</v>
      </c>
      <c r="U53" s="189" t="s">
        <v>1720</v>
      </c>
    </row>
    <row r="54" spans="1:21" s="183" customFormat="1" ht="62.4" x14ac:dyDescent="0.3">
      <c r="A54" s="60" t="s">
        <v>1199</v>
      </c>
      <c r="B54" s="74" t="s">
        <v>1200</v>
      </c>
      <c r="C54" s="62">
        <v>40</v>
      </c>
      <c r="D54" s="62">
        <v>100</v>
      </c>
      <c r="E54" s="88"/>
      <c r="F54" s="62">
        <v>1.1000000000000001</v>
      </c>
      <c r="G54" s="62"/>
      <c r="H54" s="88" t="s">
        <v>221</v>
      </c>
      <c r="I54" s="774">
        <f t="shared" si="0"/>
        <v>102.76927999999999</v>
      </c>
      <c r="J54" s="56">
        <v>0.05</v>
      </c>
      <c r="K54" s="56">
        <v>0.02</v>
      </c>
      <c r="L54" s="56">
        <v>0.03</v>
      </c>
      <c r="M54" s="56">
        <v>0.04</v>
      </c>
      <c r="N54" s="56">
        <v>0.01</v>
      </c>
      <c r="O54" s="56">
        <v>0.1</v>
      </c>
      <c r="P54" s="56">
        <v>0</v>
      </c>
      <c r="Q54" s="56">
        <f t="shared" si="3"/>
        <v>0.25</v>
      </c>
      <c r="R54" s="774">
        <f t="shared" si="2"/>
        <v>77.07696</v>
      </c>
      <c r="S54" s="774">
        <v>64.230800000000002</v>
      </c>
      <c r="T54" s="188" t="s">
        <v>443</v>
      </c>
      <c r="U54" s="189" t="s">
        <v>1720</v>
      </c>
    </row>
    <row r="55" spans="1:21" s="183" customFormat="1" ht="46.8" x14ac:dyDescent="0.3">
      <c r="A55" s="60" t="s">
        <v>1201</v>
      </c>
      <c r="B55" s="74" t="s">
        <v>1202</v>
      </c>
      <c r="C55" s="62">
        <v>16</v>
      </c>
      <c r="D55" s="62">
        <v>100</v>
      </c>
      <c r="E55" s="88"/>
      <c r="F55" s="62">
        <v>0.4</v>
      </c>
      <c r="G55" s="62"/>
      <c r="H55" s="88" t="s">
        <v>38</v>
      </c>
      <c r="I55" s="774">
        <f t="shared" si="0"/>
        <v>221.06271999999998</v>
      </c>
      <c r="J55" s="56">
        <v>0.05</v>
      </c>
      <c r="K55" s="56">
        <v>0.02</v>
      </c>
      <c r="L55" s="56">
        <v>0.03</v>
      </c>
      <c r="M55" s="56">
        <v>0.04</v>
      </c>
      <c r="N55" s="56">
        <v>0.01</v>
      </c>
      <c r="O55" s="56">
        <v>0.1</v>
      </c>
      <c r="P55" s="56">
        <v>0</v>
      </c>
      <c r="Q55" s="56">
        <f t="shared" si="3"/>
        <v>0.25</v>
      </c>
      <c r="R55" s="774">
        <f t="shared" si="2"/>
        <v>165.79703999999998</v>
      </c>
      <c r="S55" s="774">
        <v>138.16419999999999</v>
      </c>
      <c r="T55" s="188" t="s">
        <v>443</v>
      </c>
      <c r="U55" s="189" t="s">
        <v>1720</v>
      </c>
    </row>
    <row r="56" spans="1:21" s="183" customFormat="1" ht="46.8" x14ac:dyDescent="0.3">
      <c r="A56" s="60" t="s">
        <v>1203</v>
      </c>
      <c r="B56" s="74" t="s">
        <v>1204</v>
      </c>
      <c r="C56" s="62">
        <v>85</v>
      </c>
      <c r="D56" s="62">
        <v>200</v>
      </c>
      <c r="E56" s="88"/>
      <c r="F56" s="62">
        <v>4.077</v>
      </c>
      <c r="G56" s="62"/>
      <c r="H56" s="88" t="s">
        <v>69</v>
      </c>
      <c r="I56" s="774">
        <f t="shared" si="0"/>
        <v>110.13584000000002</v>
      </c>
      <c r="J56" s="56">
        <v>0.05</v>
      </c>
      <c r="K56" s="56">
        <v>0.02</v>
      </c>
      <c r="L56" s="56">
        <v>0.03</v>
      </c>
      <c r="M56" s="56">
        <v>0.04</v>
      </c>
      <c r="N56" s="56">
        <v>0.01</v>
      </c>
      <c r="O56" s="56">
        <v>0.1</v>
      </c>
      <c r="P56" s="56">
        <v>0</v>
      </c>
      <c r="Q56" s="56">
        <f t="shared" si="3"/>
        <v>0.25</v>
      </c>
      <c r="R56" s="774">
        <f t="shared" si="2"/>
        <v>82.601880000000008</v>
      </c>
      <c r="S56" s="774">
        <v>68.834900000000005</v>
      </c>
      <c r="T56" s="188" t="s">
        <v>443</v>
      </c>
      <c r="U56" s="189" t="s">
        <v>1720</v>
      </c>
    </row>
    <row r="57" spans="1:21" s="183" customFormat="1" ht="46.8" x14ac:dyDescent="0.3">
      <c r="A57" s="60" t="s">
        <v>1205</v>
      </c>
      <c r="B57" s="74" t="s">
        <v>1206</v>
      </c>
      <c r="C57" s="62">
        <v>63.5</v>
      </c>
      <c r="D57" s="62">
        <v>200</v>
      </c>
      <c r="E57" s="88"/>
      <c r="F57" s="62">
        <v>1.95</v>
      </c>
      <c r="G57" s="62"/>
      <c r="H57" s="55" t="s">
        <v>38</v>
      </c>
      <c r="I57" s="774">
        <f t="shared" si="0"/>
        <v>418.60847999999993</v>
      </c>
      <c r="J57" s="56">
        <v>0.05</v>
      </c>
      <c r="K57" s="56">
        <v>0.02</v>
      </c>
      <c r="L57" s="56">
        <v>0.03</v>
      </c>
      <c r="M57" s="56">
        <v>0.04</v>
      </c>
      <c r="N57" s="56">
        <v>0.01</v>
      </c>
      <c r="O57" s="56">
        <v>0.1</v>
      </c>
      <c r="P57" s="56">
        <v>0</v>
      </c>
      <c r="Q57" s="56">
        <f t="shared" si="3"/>
        <v>0.25</v>
      </c>
      <c r="R57" s="774">
        <f t="shared" si="2"/>
        <v>313.95635999999996</v>
      </c>
      <c r="S57" s="774">
        <v>261.63029999999998</v>
      </c>
      <c r="T57" s="188" t="s">
        <v>443</v>
      </c>
      <c r="U57" s="189" t="s">
        <v>1720</v>
      </c>
    </row>
    <row r="58" spans="1:21" s="183" customFormat="1" ht="46.8" x14ac:dyDescent="0.3">
      <c r="A58" s="60" t="s">
        <v>1207</v>
      </c>
      <c r="B58" s="74" t="s">
        <v>1208</v>
      </c>
      <c r="C58" s="62">
        <v>19</v>
      </c>
      <c r="D58" s="62">
        <v>500</v>
      </c>
      <c r="E58" s="88"/>
      <c r="F58" s="62">
        <v>0.84</v>
      </c>
      <c r="G58" s="62"/>
      <c r="H58" s="55" t="s">
        <v>38</v>
      </c>
      <c r="I58" s="774">
        <f t="shared" si="0"/>
        <v>223.40287999999998</v>
      </c>
      <c r="J58" s="56">
        <v>0.05</v>
      </c>
      <c r="K58" s="56">
        <v>0.02</v>
      </c>
      <c r="L58" s="56">
        <v>0.03</v>
      </c>
      <c r="M58" s="56">
        <v>0.04</v>
      </c>
      <c r="N58" s="56">
        <v>0.01</v>
      </c>
      <c r="O58" s="56">
        <v>0.1</v>
      </c>
      <c r="P58" s="56">
        <v>0</v>
      </c>
      <c r="Q58" s="56">
        <f t="shared" si="3"/>
        <v>0.25</v>
      </c>
      <c r="R58" s="774">
        <f t="shared" si="2"/>
        <v>167.55215999999999</v>
      </c>
      <c r="S58" s="774">
        <v>139.6268</v>
      </c>
      <c r="T58" s="188" t="s">
        <v>443</v>
      </c>
      <c r="U58" s="189" t="s">
        <v>1720</v>
      </c>
    </row>
    <row r="59" spans="1:21" s="183" customFormat="1" ht="46.8" x14ac:dyDescent="0.3">
      <c r="A59" s="60" t="s">
        <v>1209</v>
      </c>
      <c r="B59" s="74" t="s">
        <v>1210</v>
      </c>
      <c r="C59" s="62">
        <v>29</v>
      </c>
      <c r="D59" s="62">
        <v>500</v>
      </c>
      <c r="E59" s="88"/>
      <c r="F59" s="62">
        <v>1.1599999999999999</v>
      </c>
      <c r="G59" s="62"/>
      <c r="H59" s="55" t="s">
        <v>17</v>
      </c>
      <c r="I59" s="774">
        <f t="shared" si="0"/>
        <v>211.66912000000002</v>
      </c>
      <c r="J59" s="56">
        <v>0.05</v>
      </c>
      <c r="K59" s="56">
        <v>0.02</v>
      </c>
      <c r="L59" s="56">
        <v>0.03</v>
      </c>
      <c r="M59" s="56">
        <v>0.04</v>
      </c>
      <c r="N59" s="56">
        <v>0.01</v>
      </c>
      <c r="O59" s="56">
        <v>0.1</v>
      </c>
      <c r="P59" s="56">
        <v>0</v>
      </c>
      <c r="Q59" s="56">
        <f t="shared" si="3"/>
        <v>0.25</v>
      </c>
      <c r="R59" s="774">
        <f t="shared" si="2"/>
        <v>158.75184000000002</v>
      </c>
      <c r="S59" s="774">
        <v>132.29320000000001</v>
      </c>
      <c r="T59" s="188" t="s">
        <v>443</v>
      </c>
      <c r="U59" s="189" t="s">
        <v>1720</v>
      </c>
    </row>
    <row r="60" spans="1:21" s="183" customFormat="1" ht="62.4" x14ac:dyDescent="0.3">
      <c r="A60" s="60" t="s">
        <v>1211</v>
      </c>
      <c r="B60" s="74" t="s">
        <v>2033</v>
      </c>
      <c r="C60" s="62">
        <v>15</v>
      </c>
      <c r="D60" s="62">
        <v>500</v>
      </c>
      <c r="E60" s="88"/>
      <c r="F60" s="62">
        <v>0.39500000000000002</v>
      </c>
      <c r="G60" s="62"/>
      <c r="H60" s="88" t="s">
        <v>69</v>
      </c>
      <c r="I60" s="774">
        <f t="shared" si="0"/>
        <v>493.14751999999999</v>
      </c>
      <c r="J60" s="56">
        <v>0.05</v>
      </c>
      <c r="K60" s="56">
        <v>0.02</v>
      </c>
      <c r="L60" s="56">
        <v>0.03</v>
      </c>
      <c r="M60" s="56">
        <v>0.04</v>
      </c>
      <c r="N60" s="56">
        <v>0.01</v>
      </c>
      <c r="O60" s="56">
        <v>0.1</v>
      </c>
      <c r="P60" s="56">
        <v>0</v>
      </c>
      <c r="Q60" s="56">
        <f t="shared" si="3"/>
        <v>0.25</v>
      </c>
      <c r="R60" s="774">
        <f t="shared" si="2"/>
        <v>369.86063999999999</v>
      </c>
      <c r="S60" s="774">
        <v>308.21719999999999</v>
      </c>
      <c r="T60" s="188" t="s">
        <v>443</v>
      </c>
      <c r="U60" s="189" t="s">
        <v>1720</v>
      </c>
    </row>
    <row r="61" spans="1:21" s="184" customFormat="1" ht="78" x14ac:dyDescent="0.3">
      <c r="A61" s="60" t="s">
        <v>2498</v>
      </c>
      <c r="B61" s="87" t="s">
        <v>2028</v>
      </c>
      <c r="C61" s="62">
        <v>15</v>
      </c>
      <c r="D61" s="62">
        <v>500</v>
      </c>
      <c r="E61" s="88"/>
      <c r="F61" s="62">
        <v>0.45</v>
      </c>
      <c r="G61" s="62"/>
      <c r="H61" s="88" t="s">
        <v>69</v>
      </c>
      <c r="I61" s="749">
        <f t="shared" si="0"/>
        <v>493.14751999999999</v>
      </c>
      <c r="J61" s="65">
        <v>0.05</v>
      </c>
      <c r="K61" s="65">
        <v>0.02</v>
      </c>
      <c r="L61" s="65">
        <v>0.03</v>
      </c>
      <c r="M61" s="65">
        <v>0.04</v>
      </c>
      <c r="N61" s="65">
        <v>0.01</v>
      </c>
      <c r="O61" s="65">
        <v>0.1</v>
      </c>
      <c r="P61" s="65">
        <v>0</v>
      </c>
      <c r="Q61" s="65">
        <v>0.25</v>
      </c>
      <c r="R61" s="774">
        <f t="shared" si="2"/>
        <v>369.86063999999999</v>
      </c>
      <c r="S61" s="774">
        <v>308.21719999999999</v>
      </c>
      <c r="T61" s="88" t="s">
        <v>443</v>
      </c>
      <c r="U61" s="266" t="s">
        <v>1720</v>
      </c>
    </row>
    <row r="62" spans="1:21" s="183" customFormat="1" ht="62.4" x14ac:dyDescent="0.3">
      <c r="A62" s="60" t="s">
        <v>1212</v>
      </c>
      <c r="B62" s="74" t="s">
        <v>2034</v>
      </c>
      <c r="C62" s="62">
        <v>24</v>
      </c>
      <c r="D62" s="62">
        <v>500</v>
      </c>
      <c r="E62" s="88"/>
      <c r="F62" s="62">
        <v>0.46500000000000002</v>
      </c>
      <c r="G62" s="62"/>
      <c r="H62" s="88" t="s">
        <v>69</v>
      </c>
      <c r="I62" s="774">
        <f t="shared" si="0"/>
        <v>493.14751999999999</v>
      </c>
      <c r="J62" s="56">
        <v>0.05</v>
      </c>
      <c r="K62" s="56">
        <v>0.02</v>
      </c>
      <c r="L62" s="56">
        <v>0.03</v>
      </c>
      <c r="M62" s="56">
        <v>0.04</v>
      </c>
      <c r="N62" s="56">
        <v>0.01</v>
      </c>
      <c r="O62" s="56">
        <v>0.1</v>
      </c>
      <c r="P62" s="56">
        <v>0</v>
      </c>
      <c r="Q62" s="56">
        <f t="shared" si="3"/>
        <v>0.25</v>
      </c>
      <c r="R62" s="774">
        <f t="shared" si="2"/>
        <v>369.86063999999999</v>
      </c>
      <c r="S62" s="774">
        <v>308.21719999999999</v>
      </c>
      <c r="T62" s="188" t="s">
        <v>443</v>
      </c>
      <c r="U62" s="189" t="s">
        <v>1720</v>
      </c>
    </row>
    <row r="63" spans="1:21" s="184" customFormat="1" ht="62.4" x14ac:dyDescent="0.3">
      <c r="A63" s="60" t="s">
        <v>2499</v>
      </c>
      <c r="B63" s="87" t="s">
        <v>2029</v>
      </c>
      <c r="C63" s="62">
        <v>24</v>
      </c>
      <c r="D63" s="62">
        <v>500</v>
      </c>
      <c r="E63" s="88"/>
      <c r="F63" s="62">
        <v>0.6</v>
      </c>
      <c r="G63" s="62"/>
      <c r="H63" s="88" t="s">
        <v>69</v>
      </c>
      <c r="I63" s="749">
        <f t="shared" si="0"/>
        <v>493.14751999999999</v>
      </c>
      <c r="J63" s="65">
        <v>0.05</v>
      </c>
      <c r="K63" s="65">
        <v>0.02</v>
      </c>
      <c r="L63" s="65">
        <v>0.03</v>
      </c>
      <c r="M63" s="65">
        <v>0.04</v>
      </c>
      <c r="N63" s="65">
        <v>0.01</v>
      </c>
      <c r="O63" s="65">
        <v>0.1</v>
      </c>
      <c r="P63" s="65">
        <v>0</v>
      </c>
      <c r="Q63" s="65">
        <v>0.25</v>
      </c>
      <c r="R63" s="774">
        <f t="shared" si="2"/>
        <v>369.86063999999999</v>
      </c>
      <c r="S63" s="774">
        <v>308.21719999999999</v>
      </c>
      <c r="T63" s="88" t="s">
        <v>443</v>
      </c>
      <c r="U63" s="266" t="s">
        <v>1720</v>
      </c>
    </row>
    <row r="64" spans="1:21" s="183" customFormat="1" ht="31.2" x14ac:dyDescent="0.3">
      <c r="A64" s="60" t="s">
        <v>1213</v>
      </c>
      <c r="B64" s="74" t="s">
        <v>1214</v>
      </c>
      <c r="C64" s="62">
        <v>58</v>
      </c>
      <c r="D64" s="62">
        <v>100</v>
      </c>
      <c r="E64" s="88"/>
      <c r="F64" s="62">
        <v>0.94</v>
      </c>
      <c r="G64" s="62"/>
      <c r="H64" s="88" t="s">
        <v>69</v>
      </c>
      <c r="I64" s="774">
        <f t="shared" si="0"/>
        <v>37.623839999999994</v>
      </c>
      <c r="J64" s="56">
        <v>0.05</v>
      </c>
      <c r="K64" s="56">
        <v>0.02</v>
      </c>
      <c r="L64" s="56">
        <v>0.03</v>
      </c>
      <c r="M64" s="56">
        <v>0.04</v>
      </c>
      <c r="N64" s="56">
        <v>0.01</v>
      </c>
      <c r="O64" s="56">
        <v>0.1</v>
      </c>
      <c r="P64" s="56">
        <v>0</v>
      </c>
      <c r="Q64" s="56">
        <f t="shared" si="3"/>
        <v>0.25</v>
      </c>
      <c r="R64" s="774">
        <f t="shared" si="2"/>
        <v>28.217879999999997</v>
      </c>
      <c r="S64" s="774">
        <v>23.514899999999997</v>
      </c>
      <c r="T64" s="188" t="s">
        <v>443</v>
      </c>
      <c r="U64" s="189" t="s">
        <v>1720</v>
      </c>
    </row>
    <row r="65" spans="1:21" s="183" customFormat="1" ht="31.2" x14ac:dyDescent="0.3">
      <c r="A65" s="60" t="s">
        <v>1215</v>
      </c>
      <c r="B65" s="74" t="s">
        <v>1216</v>
      </c>
      <c r="C65" s="62">
        <v>65.5</v>
      </c>
      <c r="D65" s="62">
        <v>100</v>
      </c>
      <c r="E65" s="88"/>
      <c r="F65" s="62">
        <v>1.23</v>
      </c>
      <c r="G65" s="62"/>
      <c r="H65" s="88" t="s">
        <v>69</v>
      </c>
      <c r="I65" s="774">
        <f t="shared" si="0"/>
        <v>37.623839999999994</v>
      </c>
      <c r="J65" s="56">
        <v>0.05</v>
      </c>
      <c r="K65" s="56">
        <v>0.02</v>
      </c>
      <c r="L65" s="56">
        <v>0.03</v>
      </c>
      <c r="M65" s="56">
        <v>0.04</v>
      </c>
      <c r="N65" s="56">
        <v>0.01</v>
      </c>
      <c r="O65" s="56">
        <v>0.1</v>
      </c>
      <c r="P65" s="56">
        <v>0</v>
      </c>
      <c r="Q65" s="56">
        <f t="shared" si="3"/>
        <v>0.25</v>
      </c>
      <c r="R65" s="774">
        <f t="shared" si="2"/>
        <v>28.217879999999997</v>
      </c>
      <c r="S65" s="774">
        <v>23.514899999999997</v>
      </c>
      <c r="T65" s="188" t="s">
        <v>443</v>
      </c>
      <c r="U65" s="189" t="s">
        <v>1720</v>
      </c>
    </row>
    <row r="66" spans="1:21" s="183" customFormat="1" ht="31.2" x14ac:dyDescent="0.3">
      <c r="A66" s="60" t="s">
        <v>1217</v>
      </c>
      <c r="B66" s="74" t="s">
        <v>1218</v>
      </c>
      <c r="C66" s="62">
        <v>58</v>
      </c>
      <c r="D66" s="62">
        <v>100</v>
      </c>
      <c r="E66" s="88"/>
      <c r="F66" s="62">
        <v>0.94</v>
      </c>
      <c r="G66" s="62"/>
      <c r="H66" s="88" t="s">
        <v>69</v>
      </c>
      <c r="I66" s="774">
        <f t="shared" si="0"/>
        <v>37.623839999999994</v>
      </c>
      <c r="J66" s="56">
        <v>0.05</v>
      </c>
      <c r="K66" s="56">
        <v>0.02</v>
      </c>
      <c r="L66" s="56">
        <v>0.03</v>
      </c>
      <c r="M66" s="56">
        <v>0.04</v>
      </c>
      <c r="N66" s="56">
        <v>0.01</v>
      </c>
      <c r="O66" s="56">
        <v>0.1</v>
      </c>
      <c r="P66" s="56">
        <v>0</v>
      </c>
      <c r="Q66" s="56">
        <f t="shared" si="3"/>
        <v>0.25</v>
      </c>
      <c r="R66" s="774">
        <f t="shared" si="2"/>
        <v>28.217879999999997</v>
      </c>
      <c r="S66" s="774">
        <v>23.514899999999997</v>
      </c>
      <c r="T66" s="188" t="s">
        <v>443</v>
      </c>
      <c r="U66" s="189" t="s">
        <v>1720</v>
      </c>
    </row>
    <row r="67" spans="1:21" s="183" customFormat="1" ht="31.2" x14ac:dyDescent="0.3">
      <c r="A67" s="60" t="s">
        <v>1219</v>
      </c>
      <c r="B67" s="74" t="s">
        <v>1220</v>
      </c>
      <c r="C67" s="62">
        <v>65.5</v>
      </c>
      <c r="D67" s="62">
        <v>100</v>
      </c>
      <c r="E67" s="88"/>
      <c r="F67" s="62">
        <v>1.23</v>
      </c>
      <c r="G67" s="62"/>
      <c r="H67" s="88" t="s">
        <v>69</v>
      </c>
      <c r="I67" s="774">
        <f t="shared" si="0"/>
        <v>83.504159999999999</v>
      </c>
      <c r="J67" s="56">
        <v>0.05</v>
      </c>
      <c r="K67" s="56">
        <v>0.02</v>
      </c>
      <c r="L67" s="56">
        <v>0.03</v>
      </c>
      <c r="M67" s="56">
        <v>0.04</v>
      </c>
      <c r="N67" s="56">
        <v>0.01</v>
      </c>
      <c r="O67" s="56">
        <v>0.1</v>
      </c>
      <c r="P67" s="56">
        <v>0</v>
      </c>
      <c r="Q67" s="56">
        <f t="shared" si="3"/>
        <v>0.25</v>
      </c>
      <c r="R67" s="774">
        <f t="shared" si="2"/>
        <v>62.628119999999996</v>
      </c>
      <c r="S67" s="774">
        <v>52.190100000000001</v>
      </c>
      <c r="T67" s="188" t="s">
        <v>443</v>
      </c>
      <c r="U67" s="189" t="s">
        <v>1720</v>
      </c>
    </row>
    <row r="68" spans="1:21" s="183" customFormat="1" ht="46.8" x14ac:dyDescent="0.3">
      <c r="A68" s="60" t="s">
        <v>1221</v>
      </c>
      <c r="B68" s="74" t="s">
        <v>1222</v>
      </c>
      <c r="C68" s="62">
        <v>72</v>
      </c>
      <c r="D68" s="62">
        <v>100</v>
      </c>
      <c r="E68" s="88"/>
      <c r="F68" s="62">
        <v>1.6</v>
      </c>
      <c r="G68" s="62"/>
      <c r="H68" s="88" t="s">
        <v>69</v>
      </c>
      <c r="I68" s="774">
        <f t="shared" si="0"/>
        <v>223.40287999999998</v>
      </c>
      <c r="J68" s="56">
        <v>0.05</v>
      </c>
      <c r="K68" s="56">
        <v>0.02</v>
      </c>
      <c r="L68" s="56">
        <v>0.03</v>
      </c>
      <c r="M68" s="56">
        <v>0.04</v>
      </c>
      <c r="N68" s="56">
        <v>0.01</v>
      </c>
      <c r="O68" s="56">
        <v>0.1</v>
      </c>
      <c r="P68" s="56">
        <v>0</v>
      </c>
      <c r="Q68" s="56">
        <f t="shared" si="3"/>
        <v>0.25</v>
      </c>
      <c r="R68" s="774">
        <f t="shared" si="2"/>
        <v>167.55215999999999</v>
      </c>
      <c r="S68" s="774">
        <v>139.6268</v>
      </c>
      <c r="T68" s="188" t="s">
        <v>443</v>
      </c>
      <c r="U68" s="189" t="s">
        <v>1720</v>
      </c>
    </row>
    <row r="69" spans="1:21" s="183" customFormat="1" ht="46.8" x14ac:dyDescent="0.3">
      <c r="A69" s="60" t="s">
        <v>1223</v>
      </c>
      <c r="B69" s="74" t="s">
        <v>1224</v>
      </c>
      <c r="C69" s="62">
        <v>57.2</v>
      </c>
      <c r="D69" s="62">
        <v>100</v>
      </c>
      <c r="E69" s="88"/>
      <c r="F69" s="62">
        <v>1.2</v>
      </c>
      <c r="G69" s="62"/>
      <c r="H69" s="88" t="s">
        <v>69</v>
      </c>
      <c r="I69" s="774">
        <f t="shared" si="0"/>
        <v>223.40287999999998</v>
      </c>
      <c r="J69" s="56">
        <v>0.05</v>
      </c>
      <c r="K69" s="56">
        <v>0.02</v>
      </c>
      <c r="L69" s="56">
        <v>0.03</v>
      </c>
      <c r="M69" s="56">
        <v>0.04</v>
      </c>
      <c r="N69" s="56">
        <v>0.01</v>
      </c>
      <c r="O69" s="56">
        <v>0.1</v>
      </c>
      <c r="P69" s="56">
        <v>0</v>
      </c>
      <c r="Q69" s="56">
        <f t="shared" si="3"/>
        <v>0.25</v>
      </c>
      <c r="R69" s="774">
        <f t="shared" si="2"/>
        <v>167.55215999999999</v>
      </c>
      <c r="S69" s="774">
        <v>139.6268</v>
      </c>
      <c r="T69" s="188" t="s">
        <v>443</v>
      </c>
      <c r="U69" s="189" t="s">
        <v>1720</v>
      </c>
    </row>
    <row r="70" spans="1:21" s="183" customFormat="1" ht="46.8" x14ac:dyDescent="0.3">
      <c r="A70" s="60" t="s">
        <v>1225</v>
      </c>
      <c r="B70" s="74" t="s">
        <v>1226</v>
      </c>
      <c r="C70" s="62">
        <v>100</v>
      </c>
      <c r="D70" s="62">
        <v>200</v>
      </c>
      <c r="E70" s="88"/>
      <c r="F70" s="62">
        <v>1.54</v>
      </c>
      <c r="G70" s="62"/>
      <c r="H70" s="88" t="s">
        <v>38</v>
      </c>
      <c r="I70" s="774">
        <f t="shared" si="0"/>
        <v>51.71423999999999</v>
      </c>
      <c r="J70" s="56">
        <v>0.05</v>
      </c>
      <c r="K70" s="56">
        <v>0.02</v>
      </c>
      <c r="L70" s="56">
        <v>0.03</v>
      </c>
      <c r="M70" s="56">
        <v>0.04</v>
      </c>
      <c r="N70" s="56">
        <v>0.01</v>
      </c>
      <c r="O70" s="56">
        <v>0.1</v>
      </c>
      <c r="P70" s="56">
        <v>0</v>
      </c>
      <c r="Q70" s="56">
        <f t="shared" si="3"/>
        <v>0.25</v>
      </c>
      <c r="R70" s="774">
        <f t="shared" si="2"/>
        <v>38.785679999999992</v>
      </c>
      <c r="S70" s="774">
        <v>32.321399999999997</v>
      </c>
      <c r="T70" s="188" t="s">
        <v>443</v>
      </c>
      <c r="U70" s="189" t="s">
        <v>1720</v>
      </c>
    </row>
    <row r="71" spans="1:21" s="183" customFormat="1" ht="46.8" x14ac:dyDescent="0.3">
      <c r="A71" s="60" t="s">
        <v>1227</v>
      </c>
      <c r="B71" s="74" t="s">
        <v>1228</v>
      </c>
      <c r="C71" s="62" t="s">
        <v>417</v>
      </c>
      <c r="D71" s="62">
        <v>1</v>
      </c>
      <c r="E71" s="88"/>
      <c r="F71" s="62">
        <v>1.1000000000000001</v>
      </c>
      <c r="G71" s="62"/>
      <c r="H71" s="88" t="s">
        <v>38</v>
      </c>
      <c r="I71" s="774">
        <f t="shared" si="0"/>
        <v>1322.48704</v>
      </c>
      <c r="J71" s="56">
        <v>0.05</v>
      </c>
      <c r="K71" s="56">
        <v>0.02</v>
      </c>
      <c r="L71" s="56">
        <v>0.03</v>
      </c>
      <c r="M71" s="56">
        <v>0.04</v>
      </c>
      <c r="N71" s="56">
        <v>0.01</v>
      </c>
      <c r="O71" s="56">
        <v>0.1</v>
      </c>
      <c r="P71" s="56">
        <v>0</v>
      </c>
      <c r="Q71" s="56">
        <f t="shared" si="3"/>
        <v>0.25</v>
      </c>
      <c r="R71" s="774">
        <f t="shared" si="2"/>
        <v>991.86527999999998</v>
      </c>
      <c r="S71" s="774">
        <v>826.55439999999999</v>
      </c>
      <c r="T71" s="188" t="s">
        <v>443</v>
      </c>
      <c r="U71" s="189" t="s">
        <v>1720</v>
      </c>
    </row>
    <row r="72" spans="1:21" s="183" customFormat="1" ht="46.8" x14ac:dyDescent="0.3">
      <c r="A72" s="60" t="s">
        <v>1229</v>
      </c>
      <c r="B72" s="87" t="s">
        <v>2813</v>
      </c>
      <c r="C72" s="62" t="s">
        <v>417</v>
      </c>
      <c r="D72" s="62">
        <v>100</v>
      </c>
      <c r="E72" s="88"/>
      <c r="F72" s="62">
        <v>0.5</v>
      </c>
      <c r="G72" s="62"/>
      <c r="H72" s="88" t="s">
        <v>69</v>
      </c>
      <c r="I72" s="749"/>
      <c r="J72" s="65">
        <v>0.05</v>
      </c>
      <c r="K72" s="65">
        <v>0.02</v>
      </c>
      <c r="L72" s="65">
        <v>0.03</v>
      </c>
      <c r="M72" s="65">
        <v>0.04</v>
      </c>
      <c r="N72" s="65">
        <v>0.01</v>
      </c>
      <c r="O72" s="65">
        <v>0.1</v>
      </c>
      <c r="P72" s="65">
        <v>0</v>
      </c>
      <c r="Q72" s="65">
        <f t="shared" si="3"/>
        <v>0.25</v>
      </c>
      <c r="R72" s="749"/>
      <c r="S72" s="749">
        <v>16.995000000000001</v>
      </c>
      <c r="T72" s="88" t="s">
        <v>443</v>
      </c>
      <c r="U72" s="266" t="s">
        <v>1720</v>
      </c>
    </row>
    <row r="73" spans="1:21" s="148" customFormat="1" ht="31.2" x14ac:dyDescent="0.3">
      <c r="A73" s="53" t="s">
        <v>2011</v>
      </c>
      <c r="B73" s="74" t="s">
        <v>1230</v>
      </c>
      <c r="C73" s="55">
        <v>30</v>
      </c>
      <c r="D73" s="55">
        <v>100</v>
      </c>
      <c r="E73" s="69"/>
      <c r="F73" s="55">
        <v>1.7</v>
      </c>
      <c r="G73" s="55"/>
      <c r="H73" s="69" t="s">
        <v>38</v>
      </c>
      <c r="I73" s="774">
        <f t="shared" ref="I73:I79" si="4">R73/(1-Q73)</f>
        <v>32.943519999999999</v>
      </c>
      <c r="J73" s="56">
        <v>0.05</v>
      </c>
      <c r="K73" s="56">
        <v>0.02</v>
      </c>
      <c r="L73" s="56">
        <v>0.03</v>
      </c>
      <c r="M73" s="56">
        <v>0.04</v>
      </c>
      <c r="N73" s="56">
        <v>0.01</v>
      </c>
      <c r="O73" s="56">
        <v>0.1</v>
      </c>
      <c r="P73" s="56">
        <v>0</v>
      </c>
      <c r="Q73" s="56">
        <f t="shared" si="3"/>
        <v>0.25</v>
      </c>
      <c r="R73" s="774">
        <f t="shared" ref="R73:R107" si="5">S73*1.2</f>
        <v>24.707640000000001</v>
      </c>
      <c r="S73" s="774">
        <v>20.589700000000001</v>
      </c>
      <c r="T73" s="69" t="s">
        <v>443</v>
      </c>
      <c r="U73" s="189" t="s">
        <v>1720</v>
      </c>
    </row>
    <row r="74" spans="1:21" s="148" customFormat="1" ht="46.8" x14ac:dyDescent="0.3">
      <c r="A74" s="53" t="s">
        <v>1231</v>
      </c>
      <c r="B74" s="74" t="s">
        <v>1232</v>
      </c>
      <c r="C74" s="55">
        <v>98</v>
      </c>
      <c r="D74" s="55">
        <v>100</v>
      </c>
      <c r="E74" s="69"/>
      <c r="F74" s="55">
        <v>2.7</v>
      </c>
      <c r="G74" s="55"/>
      <c r="H74" s="69" t="s">
        <v>38</v>
      </c>
      <c r="I74" s="774">
        <f t="shared" si="4"/>
        <v>176.92927999999998</v>
      </c>
      <c r="J74" s="56">
        <v>0.05</v>
      </c>
      <c r="K74" s="56">
        <v>0.02</v>
      </c>
      <c r="L74" s="56">
        <v>0.03</v>
      </c>
      <c r="M74" s="56">
        <v>0.04</v>
      </c>
      <c r="N74" s="56">
        <v>0.01</v>
      </c>
      <c r="O74" s="56">
        <v>0.1</v>
      </c>
      <c r="P74" s="56">
        <v>0</v>
      </c>
      <c r="Q74" s="56">
        <f t="shared" si="3"/>
        <v>0.25</v>
      </c>
      <c r="R74" s="774">
        <f t="shared" si="5"/>
        <v>132.69695999999999</v>
      </c>
      <c r="S74" s="774">
        <v>110.5808</v>
      </c>
      <c r="T74" s="69" t="s">
        <v>443</v>
      </c>
      <c r="U74" s="189" t="s">
        <v>1720</v>
      </c>
    </row>
    <row r="75" spans="1:21" s="147" customFormat="1" ht="46.8" x14ac:dyDescent="0.3">
      <c r="A75" s="60" t="s">
        <v>1233</v>
      </c>
      <c r="B75" s="87" t="s">
        <v>1234</v>
      </c>
      <c r="C75" s="87"/>
      <c r="D75" s="168">
        <v>100</v>
      </c>
      <c r="E75" s="62"/>
      <c r="F75" s="88">
        <v>1.2</v>
      </c>
      <c r="G75" s="62">
        <v>30</v>
      </c>
      <c r="H75" s="62" t="s">
        <v>38</v>
      </c>
      <c r="I75" s="749">
        <f t="shared" si="4"/>
        <v>76.8</v>
      </c>
      <c r="J75" s="65">
        <v>0.05</v>
      </c>
      <c r="K75" s="65">
        <v>0.02</v>
      </c>
      <c r="L75" s="65">
        <v>0.03</v>
      </c>
      <c r="M75" s="65">
        <v>0.04</v>
      </c>
      <c r="N75" s="65">
        <v>0.01</v>
      </c>
      <c r="O75" s="65">
        <v>0.1</v>
      </c>
      <c r="P75" s="65">
        <v>0</v>
      </c>
      <c r="Q75" s="65">
        <f>SUM(J75:P75)</f>
        <v>0.25</v>
      </c>
      <c r="R75" s="774">
        <f t="shared" si="5"/>
        <v>57.599999999999994</v>
      </c>
      <c r="S75" s="774">
        <v>48</v>
      </c>
      <c r="T75" s="88" t="s">
        <v>443</v>
      </c>
      <c r="U75" s="266" t="s">
        <v>1720</v>
      </c>
    </row>
    <row r="76" spans="1:21" s="148" customFormat="1" ht="46.5" customHeight="1" x14ac:dyDescent="0.3">
      <c r="A76" s="60" t="s">
        <v>1235</v>
      </c>
      <c r="B76" s="74" t="s">
        <v>1236</v>
      </c>
      <c r="C76" s="267">
        <v>73</v>
      </c>
      <c r="D76" s="168">
        <v>100</v>
      </c>
      <c r="E76" s="62"/>
      <c r="F76" s="88">
        <v>2.5</v>
      </c>
      <c r="G76" s="62"/>
      <c r="H76" s="88" t="s">
        <v>69</v>
      </c>
      <c r="I76" s="774">
        <f t="shared" si="4"/>
        <v>203.13247999999999</v>
      </c>
      <c r="J76" s="56">
        <v>0.05</v>
      </c>
      <c r="K76" s="56">
        <v>0.02</v>
      </c>
      <c r="L76" s="56">
        <v>0.03</v>
      </c>
      <c r="M76" s="56">
        <v>0.04</v>
      </c>
      <c r="N76" s="56">
        <v>0.01</v>
      </c>
      <c r="O76" s="56">
        <v>0.1</v>
      </c>
      <c r="P76" s="56">
        <v>0</v>
      </c>
      <c r="Q76" s="56">
        <f t="shared" ref="Q76:Q78" si="6">SUM(J76:P76)</f>
        <v>0.25</v>
      </c>
      <c r="R76" s="774">
        <f t="shared" si="5"/>
        <v>152.34935999999999</v>
      </c>
      <c r="S76" s="774">
        <v>126.95780000000001</v>
      </c>
      <c r="T76" s="188" t="s">
        <v>443</v>
      </c>
      <c r="U76" s="189" t="s">
        <v>1720</v>
      </c>
    </row>
    <row r="77" spans="1:21" s="148" customFormat="1" ht="46.8" x14ac:dyDescent="0.3">
      <c r="A77" s="60" t="s">
        <v>1237</v>
      </c>
      <c r="B77" s="74" t="s">
        <v>2517</v>
      </c>
      <c r="C77" s="267">
        <v>23</v>
      </c>
      <c r="D77" s="168">
        <v>120</v>
      </c>
      <c r="E77" s="88" t="s">
        <v>417</v>
      </c>
      <c r="F77" s="88">
        <v>2</v>
      </c>
      <c r="G77" s="62">
        <v>75</v>
      </c>
      <c r="H77" s="88" t="s">
        <v>69</v>
      </c>
      <c r="I77" s="774">
        <f t="shared" si="4"/>
        <v>107.43312000000002</v>
      </c>
      <c r="J77" s="56">
        <v>0.05</v>
      </c>
      <c r="K77" s="56">
        <v>0.02</v>
      </c>
      <c r="L77" s="56">
        <v>0.03</v>
      </c>
      <c r="M77" s="56">
        <v>0.04</v>
      </c>
      <c r="N77" s="56">
        <v>0.01</v>
      </c>
      <c r="O77" s="56">
        <v>0.1</v>
      </c>
      <c r="P77" s="56">
        <v>0</v>
      </c>
      <c r="Q77" s="56">
        <f t="shared" si="6"/>
        <v>0.25</v>
      </c>
      <c r="R77" s="774">
        <f t="shared" si="5"/>
        <v>80.574840000000009</v>
      </c>
      <c r="S77" s="774">
        <v>67.145700000000005</v>
      </c>
      <c r="T77" s="188" t="s">
        <v>443</v>
      </c>
      <c r="U77" s="189" t="s">
        <v>1720</v>
      </c>
    </row>
    <row r="78" spans="1:21" s="148" customFormat="1" ht="62.4" x14ac:dyDescent="0.3">
      <c r="A78" s="60" t="s">
        <v>1942</v>
      </c>
      <c r="B78" s="74" t="s">
        <v>1944</v>
      </c>
      <c r="C78" s="88" t="s">
        <v>417</v>
      </c>
      <c r="D78" s="168">
        <v>250</v>
      </c>
      <c r="E78" s="88" t="s">
        <v>417</v>
      </c>
      <c r="F78" s="88">
        <v>3.1</v>
      </c>
      <c r="G78" s="62" t="s">
        <v>417</v>
      </c>
      <c r="H78" s="88" t="s">
        <v>17</v>
      </c>
      <c r="I78" s="774">
        <f t="shared" si="4"/>
        <v>127.3904</v>
      </c>
      <c r="J78" s="56">
        <v>0.05</v>
      </c>
      <c r="K78" s="56">
        <v>0.02</v>
      </c>
      <c r="L78" s="56">
        <v>0.03</v>
      </c>
      <c r="M78" s="56">
        <v>0.04</v>
      </c>
      <c r="N78" s="56">
        <v>0.01</v>
      </c>
      <c r="O78" s="56">
        <v>0.1</v>
      </c>
      <c r="P78" s="56">
        <v>0</v>
      </c>
      <c r="Q78" s="56">
        <f t="shared" si="6"/>
        <v>0.25</v>
      </c>
      <c r="R78" s="774">
        <f t="shared" si="5"/>
        <v>95.5428</v>
      </c>
      <c r="S78" s="774">
        <v>79.619</v>
      </c>
      <c r="T78" s="188" t="s">
        <v>443</v>
      </c>
      <c r="U78" s="189" t="s">
        <v>1720</v>
      </c>
    </row>
    <row r="79" spans="1:21" s="148" customFormat="1" ht="72" customHeight="1" x14ac:dyDescent="0.3">
      <c r="A79" s="60" t="s">
        <v>1943</v>
      </c>
      <c r="B79" s="74" t="s">
        <v>1945</v>
      </c>
      <c r="C79" s="88" t="s">
        <v>417</v>
      </c>
      <c r="D79" s="168">
        <v>125</v>
      </c>
      <c r="E79" s="88" t="s">
        <v>417</v>
      </c>
      <c r="F79" s="88">
        <v>6.3</v>
      </c>
      <c r="G79" s="62">
        <v>24</v>
      </c>
      <c r="H79" s="88" t="s">
        <v>221</v>
      </c>
      <c r="I79" s="774">
        <f t="shared" si="4"/>
        <v>117.42</v>
      </c>
      <c r="J79" s="56">
        <v>0.05</v>
      </c>
      <c r="K79" s="56">
        <v>0.02</v>
      </c>
      <c r="L79" s="56">
        <v>0.03</v>
      </c>
      <c r="M79" s="56">
        <v>0.04</v>
      </c>
      <c r="N79" s="56">
        <v>0.01</v>
      </c>
      <c r="O79" s="56">
        <v>0.1</v>
      </c>
      <c r="P79" s="56">
        <v>0</v>
      </c>
      <c r="Q79" s="56">
        <f t="shared" ref="Q79" si="7">SUM(J79:P79)</f>
        <v>0.25</v>
      </c>
      <c r="R79" s="774">
        <f t="shared" si="5"/>
        <v>88.064999999999998</v>
      </c>
      <c r="S79" s="774">
        <v>73.387500000000003</v>
      </c>
      <c r="T79" s="188" t="s">
        <v>443</v>
      </c>
      <c r="U79" s="189" t="s">
        <v>1720</v>
      </c>
    </row>
    <row r="80" spans="1:21" s="148" customFormat="1" ht="18" x14ac:dyDescent="0.3">
      <c r="A80" s="233"/>
      <c r="B80" s="77"/>
      <c r="C80" s="268"/>
      <c r="D80" s="82"/>
      <c r="E80" s="269"/>
      <c r="F80" s="269"/>
      <c r="G80" s="84"/>
      <c r="H80" s="269"/>
      <c r="I80" s="850"/>
      <c r="J80" s="165"/>
      <c r="K80" s="165"/>
      <c r="L80" s="165"/>
      <c r="M80" s="165"/>
      <c r="N80" s="165"/>
      <c r="O80" s="165"/>
      <c r="P80" s="165"/>
      <c r="Q80" s="165"/>
      <c r="R80" s="911"/>
      <c r="S80" s="911"/>
      <c r="T80" s="270"/>
      <c r="U80" s="270"/>
    </row>
    <row r="81" spans="1:21" s="52" customFormat="1" ht="18" x14ac:dyDescent="0.3">
      <c r="A81" s="731"/>
      <c r="B81" s="731"/>
      <c r="C81" s="731" t="s">
        <v>1238</v>
      </c>
      <c r="D81" s="731"/>
      <c r="E81" s="731"/>
      <c r="F81" s="731"/>
      <c r="G81" s="731"/>
      <c r="H81" s="731"/>
      <c r="I81" s="915"/>
      <c r="J81" s="731"/>
      <c r="K81" s="731"/>
      <c r="L81" s="731"/>
      <c r="M81" s="731"/>
      <c r="N81" s="731"/>
      <c r="O81" s="731"/>
      <c r="P81" s="731"/>
      <c r="Q81" s="731"/>
      <c r="R81" s="912"/>
      <c r="S81" s="912"/>
      <c r="T81" s="731"/>
      <c r="U81" s="731"/>
    </row>
    <row r="82" spans="1:21" s="52" customFormat="1" ht="18" x14ac:dyDescent="0.3">
      <c r="A82" s="47" t="s">
        <v>1239</v>
      </c>
      <c r="B82" s="48"/>
      <c r="C82" s="49"/>
      <c r="D82" s="49"/>
      <c r="E82" s="49"/>
      <c r="F82" s="50"/>
      <c r="G82" s="51"/>
      <c r="H82" s="51"/>
      <c r="I82" s="772"/>
      <c r="J82" s="51"/>
      <c r="K82" s="51"/>
      <c r="L82" s="51"/>
      <c r="M82" s="51"/>
      <c r="N82" s="51"/>
      <c r="O82" s="51"/>
      <c r="P82" s="51"/>
      <c r="Q82" s="51"/>
      <c r="R82" s="913"/>
      <c r="S82" s="913"/>
      <c r="T82" s="51"/>
      <c r="U82" s="51"/>
    </row>
    <row r="83" spans="1:21" s="147" customFormat="1" ht="31.2" x14ac:dyDescent="0.3">
      <c r="A83" s="60" t="s">
        <v>2947</v>
      </c>
      <c r="B83" s="87" t="s">
        <v>2245</v>
      </c>
      <c r="C83" s="168"/>
      <c r="D83" s="62">
        <v>50</v>
      </c>
      <c r="E83" s="88"/>
      <c r="F83" s="62">
        <v>0.9</v>
      </c>
      <c r="G83" s="62">
        <v>100</v>
      </c>
      <c r="H83" s="62" t="s">
        <v>38</v>
      </c>
      <c r="I83" s="749">
        <f>R83/(1-Q83)</f>
        <v>230.0608</v>
      </c>
      <c r="J83" s="65">
        <v>0.05</v>
      </c>
      <c r="K83" s="65">
        <v>0.02</v>
      </c>
      <c r="L83" s="65">
        <v>0.03</v>
      </c>
      <c r="M83" s="65">
        <v>0.04</v>
      </c>
      <c r="N83" s="65">
        <v>0.01</v>
      </c>
      <c r="O83" s="65">
        <v>0.1</v>
      </c>
      <c r="P83" s="65">
        <v>0</v>
      </c>
      <c r="Q83" s="65">
        <f>SUM(J83:P83)</f>
        <v>0.25</v>
      </c>
      <c r="R83" s="749">
        <f t="shared" si="5"/>
        <v>172.54560000000001</v>
      </c>
      <c r="S83" s="749">
        <v>143.78800000000001</v>
      </c>
      <c r="T83" s="88" t="s">
        <v>443</v>
      </c>
      <c r="U83" s="266" t="s">
        <v>1720</v>
      </c>
    </row>
    <row r="84" spans="1:21" s="52" customFormat="1" ht="18" x14ac:dyDescent="0.3">
      <c r="A84" s="273" t="s">
        <v>1753</v>
      </c>
      <c r="B84" s="273"/>
      <c r="C84" s="273"/>
      <c r="D84" s="273"/>
      <c r="E84" s="273"/>
      <c r="F84" s="273"/>
      <c r="G84" s="273"/>
      <c r="H84" s="273"/>
      <c r="I84" s="916"/>
      <c r="J84" s="273"/>
      <c r="K84" s="273"/>
      <c r="L84" s="273"/>
      <c r="M84" s="273"/>
      <c r="N84" s="273"/>
      <c r="O84" s="273"/>
      <c r="P84" s="273"/>
      <c r="Q84" s="273"/>
      <c r="R84" s="914"/>
      <c r="S84" s="914"/>
      <c r="T84" s="51"/>
      <c r="U84" s="51"/>
    </row>
    <row r="85" spans="1:21" s="287" customFormat="1" ht="46.8" x14ac:dyDescent="0.3">
      <c r="A85" s="60" t="s">
        <v>2948</v>
      </c>
      <c r="B85" s="87" t="s">
        <v>2949</v>
      </c>
      <c r="C85" s="168"/>
      <c r="D85" s="62">
        <v>4</v>
      </c>
      <c r="E85" s="88"/>
      <c r="F85" s="62">
        <v>0.3</v>
      </c>
      <c r="G85" s="62"/>
      <c r="H85" s="88" t="s">
        <v>69</v>
      </c>
      <c r="I85" s="749">
        <f t="shared" ref="I85:I90" si="8">R85/(1-Q85)</f>
        <v>78.247039999999984</v>
      </c>
      <c r="J85" s="65">
        <v>0.05</v>
      </c>
      <c r="K85" s="65">
        <v>0.02</v>
      </c>
      <c r="L85" s="65">
        <v>0.03</v>
      </c>
      <c r="M85" s="65">
        <v>0.04</v>
      </c>
      <c r="N85" s="65">
        <v>0.01</v>
      </c>
      <c r="O85" s="65">
        <v>0.1</v>
      </c>
      <c r="P85" s="65">
        <v>0</v>
      </c>
      <c r="Q85" s="65">
        <f t="shared" ref="Q85:Q90" si="9">SUM(J85:P85)</f>
        <v>0.25</v>
      </c>
      <c r="R85" s="774">
        <f t="shared" si="5"/>
        <v>58.685279999999992</v>
      </c>
      <c r="S85" s="774">
        <v>48.904399999999995</v>
      </c>
      <c r="T85" s="88" t="s">
        <v>443</v>
      </c>
      <c r="U85" s="266" t="s">
        <v>1720</v>
      </c>
    </row>
    <row r="86" spans="1:21" s="287" customFormat="1" ht="46.8" x14ac:dyDescent="0.3">
      <c r="A86" s="60" t="s">
        <v>1240</v>
      </c>
      <c r="B86" s="87" t="s">
        <v>1241</v>
      </c>
      <c r="C86" s="168"/>
      <c r="D86" s="62">
        <v>4</v>
      </c>
      <c r="E86" s="88"/>
      <c r="F86" s="62">
        <v>4.0999999999999996</v>
      </c>
      <c r="G86" s="62"/>
      <c r="H86" s="88" t="s">
        <v>69</v>
      </c>
      <c r="I86" s="749">
        <f t="shared" si="8"/>
        <v>421.7067199999999</v>
      </c>
      <c r="J86" s="65">
        <v>0.05</v>
      </c>
      <c r="K86" s="65">
        <v>0.02</v>
      </c>
      <c r="L86" s="65">
        <v>0.03</v>
      </c>
      <c r="M86" s="65">
        <v>0.04</v>
      </c>
      <c r="N86" s="65">
        <v>0.01</v>
      </c>
      <c r="O86" s="65">
        <v>0.1</v>
      </c>
      <c r="P86" s="65">
        <v>0</v>
      </c>
      <c r="Q86" s="65">
        <f t="shared" si="9"/>
        <v>0.25</v>
      </c>
      <c r="R86" s="774">
        <f t="shared" si="5"/>
        <v>316.28003999999993</v>
      </c>
      <c r="S86" s="774">
        <v>263.56669999999997</v>
      </c>
      <c r="T86" s="88" t="s">
        <v>443</v>
      </c>
      <c r="U86" s="266" t="s">
        <v>1720</v>
      </c>
    </row>
    <row r="87" spans="1:21" s="287" customFormat="1" ht="46.8" x14ac:dyDescent="0.3">
      <c r="A87" s="60" t="s">
        <v>1242</v>
      </c>
      <c r="B87" s="87" t="s">
        <v>1243</v>
      </c>
      <c r="C87" s="168"/>
      <c r="D87" s="62">
        <v>2</v>
      </c>
      <c r="E87" s="88"/>
      <c r="F87" s="62">
        <v>0.2</v>
      </c>
      <c r="G87" s="62"/>
      <c r="H87" s="88" t="s">
        <v>69</v>
      </c>
      <c r="I87" s="749">
        <f t="shared" si="8"/>
        <v>53.774240000000013</v>
      </c>
      <c r="J87" s="65">
        <v>0.05</v>
      </c>
      <c r="K87" s="65">
        <v>0.02</v>
      </c>
      <c r="L87" s="65">
        <v>0.03</v>
      </c>
      <c r="M87" s="65">
        <v>0.04</v>
      </c>
      <c r="N87" s="65">
        <v>0.01</v>
      </c>
      <c r="O87" s="65">
        <v>0.1</v>
      </c>
      <c r="P87" s="65">
        <v>0</v>
      </c>
      <c r="Q87" s="65">
        <f t="shared" si="9"/>
        <v>0.25</v>
      </c>
      <c r="R87" s="774">
        <f t="shared" si="5"/>
        <v>40.330680000000008</v>
      </c>
      <c r="S87" s="774">
        <v>33.608900000000006</v>
      </c>
      <c r="T87" s="88" t="s">
        <v>443</v>
      </c>
      <c r="U87" s="266" t="s">
        <v>1720</v>
      </c>
    </row>
    <row r="88" spans="1:21" s="287" customFormat="1" ht="46.8" x14ac:dyDescent="0.3">
      <c r="A88" s="60" t="s">
        <v>1244</v>
      </c>
      <c r="B88" s="87" t="s">
        <v>1245</v>
      </c>
      <c r="C88" s="168"/>
      <c r="D88" s="62">
        <v>4</v>
      </c>
      <c r="E88" s="88"/>
      <c r="F88" s="62">
        <v>0.2</v>
      </c>
      <c r="G88" s="62"/>
      <c r="H88" s="88" t="s">
        <v>69</v>
      </c>
      <c r="I88" s="749">
        <f t="shared" si="8"/>
        <v>30.306719999999999</v>
      </c>
      <c r="J88" s="65">
        <v>0.05</v>
      </c>
      <c r="K88" s="65">
        <v>0.02</v>
      </c>
      <c r="L88" s="65">
        <v>0.03</v>
      </c>
      <c r="M88" s="65">
        <v>0.04</v>
      </c>
      <c r="N88" s="65">
        <v>0.01</v>
      </c>
      <c r="O88" s="65">
        <v>0.1</v>
      </c>
      <c r="P88" s="65">
        <v>0</v>
      </c>
      <c r="Q88" s="65">
        <f t="shared" si="9"/>
        <v>0.25</v>
      </c>
      <c r="R88" s="774">
        <f t="shared" si="5"/>
        <v>22.730039999999999</v>
      </c>
      <c r="S88" s="774">
        <v>18.941700000000001</v>
      </c>
      <c r="T88" s="88" t="s">
        <v>443</v>
      </c>
      <c r="U88" s="266" t="s">
        <v>1720</v>
      </c>
    </row>
    <row r="89" spans="1:21" s="147" customFormat="1" ht="46.8" x14ac:dyDescent="0.3">
      <c r="A89" s="60" t="s">
        <v>1246</v>
      </c>
      <c r="B89" s="87" t="s">
        <v>1247</v>
      </c>
      <c r="C89" s="168"/>
      <c r="D89" s="62">
        <v>4</v>
      </c>
      <c r="E89" s="88"/>
      <c r="F89" s="62">
        <v>0.2</v>
      </c>
      <c r="G89" s="62"/>
      <c r="H89" s="88" t="s">
        <v>69</v>
      </c>
      <c r="I89" s="749">
        <f t="shared" si="8"/>
        <v>19.26512</v>
      </c>
      <c r="J89" s="65">
        <v>0.05</v>
      </c>
      <c r="K89" s="65">
        <v>0.02</v>
      </c>
      <c r="L89" s="65">
        <v>0.03</v>
      </c>
      <c r="M89" s="65">
        <v>0.04</v>
      </c>
      <c r="N89" s="65">
        <v>0.01</v>
      </c>
      <c r="O89" s="65">
        <v>0.1</v>
      </c>
      <c r="P89" s="65">
        <v>0</v>
      </c>
      <c r="Q89" s="65">
        <f t="shared" si="9"/>
        <v>0.25</v>
      </c>
      <c r="R89" s="774">
        <f t="shared" si="5"/>
        <v>14.448839999999999</v>
      </c>
      <c r="S89" s="774">
        <v>12.040699999999999</v>
      </c>
      <c r="T89" s="88" t="s">
        <v>443</v>
      </c>
      <c r="U89" s="266" t="s">
        <v>1720</v>
      </c>
    </row>
    <row r="90" spans="1:21" s="147" customFormat="1" ht="79.5" customHeight="1" x14ac:dyDescent="0.3">
      <c r="A90" s="60" t="s">
        <v>1248</v>
      </c>
      <c r="B90" s="87" t="s">
        <v>1249</v>
      </c>
      <c r="C90" s="168"/>
      <c r="D90" s="62">
        <v>2</v>
      </c>
      <c r="E90" s="88"/>
      <c r="F90" s="62">
        <v>0.2</v>
      </c>
      <c r="G90" s="62"/>
      <c r="H90" s="88" t="s">
        <v>69</v>
      </c>
      <c r="I90" s="749">
        <f t="shared" si="8"/>
        <v>34.624480000000005</v>
      </c>
      <c r="J90" s="65">
        <v>0.05</v>
      </c>
      <c r="K90" s="65">
        <v>0.02</v>
      </c>
      <c r="L90" s="65">
        <v>0.03</v>
      </c>
      <c r="M90" s="65">
        <v>0.04</v>
      </c>
      <c r="N90" s="65">
        <v>0.01</v>
      </c>
      <c r="O90" s="65">
        <v>0.1</v>
      </c>
      <c r="P90" s="65">
        <v>0</v>
      </c>
      <c r="Q90" s="65">
        <f t="shared" si="9"/>
        <v>0.25</v>
      </c>
      <c r="R90" s="774">
        <f t="shared" si="5"/>
        <v>25.968360000000004</v>
      </c>
      <c r="S90" s="774">
        <v>21.640300000000003</v>
      </c>
      <c r="T90" s="88" t="s">
        <v>443</v>
      </c>
      <c r="U90" s="266" t="s">
        <v>1720</v>
      </c>
    </row>
    <row r="91" spans="1:21" s="148" customFormat="1" ht="79.5" customHeight="1" x14ac:dyDescent="0.3">
      <c r="A91" s="60" t="s">
        <v>2720</v>
      </c>
      <c r="B91" s="87" t="s">
        <v>2721</v>
      </c>
      <c r="C91" s="168"/>
      <c r="D91" s="62">
        <v>4</v>
      </c>
      <c r="E91" s="88"/>
      <c r="F91" s="62">
        <v>0.2</v>
      </c>
      <c r="G91" s="62"/>
      <c r="H91" s="88" t="s">
        <v>69</v>
      </c>
      <c r="I91" s="749">
        <f t="shared" ref="I91" si="10">R91/(1-Q91)</f>
        <v>17.78192</v>
      </c>
      <c r="J91" s="65">
        <v>0.05</v>
      </c>
      <c r="K91" s="65">
        <v>0.02</v>
      </c>
      <c r="L91" s="65">
        <v>0.03</v>
      </c>
      <c r="M91" s="65">
        <v>0.04</v>
      </c>
      <c r="N91" s="65">
        <v>0.01</v>
      </c>
      <c r="O91" s="65">
        <v>0.1</v>
      </c>
      <c r="P91" s="65">
        <v>0</v>
      </c>
      <c r="Q91" s="65">
        <f t="shared" ref="Q91" si="11">SUM(J91:P91)</f>
        <v>0.25</v>
      </c>
      <c r="R91" s="749">
        <f t="shared" si="5"/>
        <v>13.33644</v>
      </c>
      <c r="S91" s="749">
        <v>11.1137</v>
      </c>
      <c r="T91" s="88" t="s">
        <v>2201</v>
      </c>
      <c r="U91" s="266" t="s">
        <v>1720</v>
      </c>
    </row>
    <row r="92" spans="1:21" s="148" customFormat="1" ht="79.5" customHeight="1" x14ac:dyDescent="0.3">
      <c r="A92" s="60" t="s">
        <v>2722</v>
      </c>
      <c r="B92" s="74" t="s">
        <v>2723</v>
      </c>
      <c r="C92" s="168"/>
      <c r="D92" s="62">
        <v>4</v>
      </c>
      <c r="E92" s="88"/>
      <c r="F92" s="62">
        <v>0.3</v>
      </c>
      <c r="G92" s="62"/>
      <c r="H92" s="88" t="s">
        <v>69</v>
      </c>
      <c r="I92" s="774">
        <f t="shared" ref="I92" si="12">R92/(1-Q92)</f>
        <v>17.78192</v>
      </c>
      <c r="J92" s="56">
        <v>0.05</v>
      </c>
      <c r="K92" s="56">
        <v>0.02</v>
      </c>
      <c r="L92" s="56">
        <v>0.03</v>
      </c>
      <c r="M92" s="56">
        <v>0.04</v>
      </c>
      <c r="N92" s="56">
        <v>0.01</v>
      </c>
      <c r="O92" s="56">
        <v>0.1</v>
      </c>
      <c r="P92" s="56">
        <v>0</v>
      </c>
      <c r="Q92" s="56">
        <f t="shared" ref="Q92" si="13">SUM(J92:P92)</f>
        <v>0.25</v>
      </c>
      <c r="R92" s="774">
        <f t="shared" si="5"/>
        <v>13.33644</v>
      </c>
      <c r="S92" s="774">
        <v>11.1137</v>
      </c>
      <c r="T92" s="88" t="s">
        <v>2201</v>
      </c>
      <c r="U92" s="189" t="s">
        <v>1720</v>
      </c>
    </row>
    <row r="93" spans="1:21" s="52" customFormat="1" ht="21" customHeight="1" x14ac:dyDescent="0.3">
      <c r="A93" s="47" t="s">
        <v>1930</v>
      </c>
      <c r="B93" s="48"/>
      <c r="C93" s="49"/>
      <c r="D93" s="49"/>
      <c r="E93" s="49"/>
      <c r="F93" s="50"/>
      <c r="G93" s="51"/>
      <c r="H93" s="51"/>
      <c r="I93" s="772"/>
      <c r="J93" s="51"/>
      <c r="K93" s="51"/>
      <c r="L93" s="51"/>
      <c r="M93" s="51"/>
      <c r="N93" s="51"/>
      <c r="O93" s="51"/>
      <c r="P93" s="51"/>
      <c r="Q93" s="51"/>
      <c r="R93" s="907"/>
      <c r="S93" s="907"/>
      <c r="T93" s="51"/>
      <c r="U93" s="51"/>
    </row>
    <row r="94" spans="1:21" s="147" customFormat="1" ht="31.2" x14ac:dyDescent="0.3">
      <c r="A94" s="60" t="s">
        <v>1931</v>
      </c>
      <c r="B94" s="87" t="s">
        <v>1932</v>
      </c>
      <c r="C94" s="168" t="s">
        <v>417</v>
      </c>
      <c r="D94" s="62">
        <v>10</v>
      </c>
      <c r="E94" s="168" t="s">
        <v>417</v>
      </c>
      <c r="F94" s="168" t="s">
        <v>417</v>
      </c>
      <c r="G94" s="168" t="s">
        <v>417</v>
      </c>
      <c r="H94" s="88" t="s">
        <v>17</v>
      </c>
      <c r="I94" s="749">
        <f>R94/(1-Q94)</f>
        <v>15.837279999999998</v>
      </c>
      <c r="J94" s="65">
        <v>0.05</v>
      </c>
      <c r="K94" s="65">
        <v>0.02</v>
      </c>
      <c r="L94" s="65">
        <v>0.03</v>
      </c>
      <c r="M94" s="65">
        <v>0.04</v>
      </c>
      <c r="N94" s="65">
        <v>0.01</v>
      </c>
      <c r="O94" s="65">
        <v>0.1</v>
      </c>
      <c r="P94" s="65">
        <v>0</v>
      </c>
      <c r="Q94" s="65">
        <f>SUM(J94:P94)</f>
        <v>0.25</v>
      </c>
      <c r="R94" s="774">
        <f t="shared" si="5"/>
        <v>11.877959999999998</v>
      </c>
      <c r="S94" s="774">
        <v>9.898299999999999</v>
      </c>
      <c r="T94" s="88" t="s">
        <v>443</v>
      </c>
      <c r="U94" s="266" t="s">
        <v>1720</v>
      </c>
    </row>
    <row r="95" spans="1:21" s="147" customFormat="1" ht="31.2" x14ac:dyDescent="0.3">
      <c r="A95" s="60" t="s">
        <v>1953</v>
      </c>
      <c r="B95" s="87" t="s">
        <v>1957</v>
      </c>
      <c r="C95" s="168" t="s">
        <v>417</v>
      </c>
      <c r="D95" s="62">
        <v>12</v>
      </c>
      <c r="E95" s="168" t="s">
        <v>417</v>
      </c>
      <c r="F95" s="168" t="s">
        <v>417</v>
      </c>
      <c r="G95" s="168" t="s">
        <v>417</v>
      </c>
      <c r="H95" s="88" t="s">
        <v>17</v>
      </c>
      <c r="I95" s="749">
        <f t="shared" ref="I95:I97" si="14">R95/(1-Q95)</f>
        <v>18.93552</v>
      </c>
      <c r="J95" s="65">
        <v>0.05</v>
      </c>
      <c r="K95" s="65">
        <v>0.02</v>
      </c>
      <c r="L95" s="65">
        <v>0.03</v>
      </c>
      <c r="M95" s="65">
        <v>0.04</v>
      </c>
      <c r="N95" s="65">
        <v>0.01</v>
      </c>
      <c r="O95" s="65">
        <v>0.1</v>
      </c>
      <c r="P95" s="65">
        <v>0</v>
      </c>
      <c r="Q95" s="65">
        <f t="shared" ref="Q95:Q97" si="15">SUM(J95:P95)</f>
        <v>0.25</v>
      </c>
      <c r="R95" s="774">
        <f t="shared" si="5"/>
        <v>14.201639999999999</v>
      </c>
      <c r="S95" s="774">
        <v>11.8347</v>
      </c>
      <c r="T95" s="88" t="s">
        <v>443</v>
      </c>
      <c r="U95" s="266" t="s">
        <v>1720</v>
      </c>
    </row>
    <row r="96" spans="1:21" s="147" customFormat="1" ht="46.8" x14ac:dyDescent="0.3">
      <c r="A96" s="60" t="s">
        <v>1954</v>
      </c>
      <c r="B96" s="87" t="s">
        <v>1958</v>
      </c>
      <c r="C96" s="168" t="s">
        <v>417</v>
      </c>
      <c r="D96" s="62">
        <v>12</v>
      </c>
      <c r="E96" s="168" t="s">
        <v>417</v>
      </c>
      <c r="F96" s="168" t="s">
        <v>417</v>
      </c>
      <c r="G96" s="168" t="s">
        <v>417</v>
      </c>
      <c r="H96" s="88" t="s">
        <v>17</v>
      </c>
      <c r="I96" s="749">
        <f t="shared" si="14"/>
        <v>31.84</v>
      </c>
      <c r="J96" s="65">
        <v>0.05</v>
      </c>
      <c r="K96" s="65">
        <v>0.02</v>
      </c>
      <c r="L96" s="65">
        <v>0.03</v>
      </c>
      <c r="M96" s="65">
        <v>0.04</v>
      </c>
      <c r="N96" s="65">
        <v>0.01</v>
      </c>
      <c r="O96" s="65">
        <v>0.1</v>
      </c>
      <c r="P96" s="65">
        <v>0</v>
      </c>
      <c r="Q96" s="65">
        <f t="shared" si="15"/>
        <v>0.25</v>
      </c>
      <c r="R96" s="774">
        <f t="shared" si="5"/>
        <v>23.88</v>
      </c>
      <c r="S96" s="774">
        <v>19.899999999999999</v>
      </c>
      <c r="T96" s="88" t="s">
        <v>443</v>
      </c>
      <c r="U96" s="266" t="s">
        <v>1720</v>
      </c>
    </row>
    <row r="97" spans="1:21" s="147" customFormat="1" ht="46.8" x14ac:dyDescent="0.3">
      <c r="A97" s="60" t="s">
        <v>1956</v>
      </c>
      <c r="B97" s="87" t="s">
        <v>1955</v>
      </c>
      <c r="C97" s="168" t="s">
        <v>417</v>
      </c>
      <c r="D97" s="62">
        <v>12</v>
      </c>
      <c r="E97" s="168" t="s">
        <v>417</v>
      </c>
      <c r="F97" s="168" t="s">
        <v>417</v>
      </c>
      <c r="G97" s="168" t="s">
        <v>417</v>
      </c>
      <c r="H97" s="88" t="s">
        <v>17</v>
      </c>
      <c r="I97" s="749">
        <f t="shared" si="14"/>
        <v>31.84</v>
      </c>
      <c r="J97" s="65">
        <v>0.05</v>
      </c>
      <c r="K97" s="65">
        <v>0.02</v>
      </c>
      <c r="L97" s="65">
        <v>0.03</v>
      </c>
      <c r="M97" s="65">
        <v>0.04</v>
      </c>
      <c r="N97" s="65">
        <v>0.01</v>
      </c>
      <c r="O97" s="65">
        <v>0.1</v>
      </c>
      <c r="P97" s="65">
        <v>0</v>
      </c>
      <c r="Q97" s="65">
        <f t="shared" si="15"/>
        <v>0.25</v>
      </c>
      <c r="R97" s="774">
        <f t="shared" si="5"/>
        <v>23.88</v>
      </c>
      <c r="S97" s="774">
        <v>19.899999999999999</v>
      </c>
      <c r="T97" s="88" t="s">
        <v>443</v>
      </c>
      <c r="U97" s="266" t="s">
        <v>1720</v>
      </c>
    </row>
    <row r="98" spans="1:21" s="52" customFormat="1" ht="20.399999999999999" x14ac:dyDescent="0.3">
      <c r="A98" s="47" t="s">
        <v>1250</v>
      </c>
      <c r="B98" s="48"/>
      <c r="C98" s="49"/>
      <c r="D98" s="49"/>
      <c r="E98" s="49"/>
      <c r="F98" s="50"/>
      <c r="G98" s="51"/>
      <c r="H98" s="51"/>
      <c r="I98" s="772"/>
      <c r="J98" s="51"/>
      <c r="K98" s="51"/>
      <c r="L98" s="51"/>
      <c r="M98" s="51"/>
      <c r="N98" s="51"/>
      <c r="O98" s="51"/>
      <c r="P98" s="51"/>
      <c r="Q98" s="275"/>
      <c r="R98" s="907"/>
      <c r="S98" s="907"/>
      <c r="T98" s="51"/>
      <c r="U98" s="51"/>
    </row>
    <row r="99" spans="1:21" s="148" customFormat="1" ht="46.8" x14ac:dyDescent="0.3">
      <c r="A99" s="60" t="s">
        <v>1716</v>
      </c>
      <c r="B99" s="74" t="s">
        <v>2064</v>
      </c>
      <c r="C99" s="168" t="s">
        <v>1251</v>
      </c>
      <c r="D99" s="62">
        <v>30</v>
      </c>
      <c r="E99" s="88">
        <v>90</v>
      </c>
      <c r="F99" s="62">
        <v>21.38</v>
      </c>
      <c r="G99" s="62">
        <v>50</v>
      </c>
      <c r="H99" s="88" t="s">
        <v>17</v>
      </c>
      <c r="I99" s="774">
        <f>R99/(1-Q99)</f>
        <v>2.1424000000000003</v>
      </c>
      <c r="J99" s="56">
        <v>0.05</v>
      </c>
      <c r="K99" s="56">
        <v>0.02</v>
      </c>
      <c r="L99" s="56">
        <v>0.03</v>
      </c>
      <c r="M99" s="56">
        <v>0.04</v>
      </c>
      <c r="N99" s="56">
        <v>0.01</v>
      </c>
      <c r="O99" s="56">
        <v>0.1</v>
      </c>
      <c r="P99" s="56">
        <v>0</v>
      </c>
      <c r="Q99" s="56">
        <f t="shared" ref="Q99:Q105" si="16">SUM(J99:P99)</f>
        <v>0.25</v>
      </c>
      <c r="R99" s="774">
        <f t="shared" si="5"/>
        <v>1.6068000000000002</v>
      </c>
      <c r="S99" s="774">
        <v>1.3390000000000002</v>
      </c>
      <c r="T99" s="88" t="s">
        <v>472</v>
      </c>
      <c r="U99" s="189" t="s">
        <v>1720</v>
      </c>
    </row>
    <row r="100" spans="1:21" s="147" customFormat="1" ht="46.8" x14ac:dyDescent="0.3">
      <c r="A100" s="60" t="s">
        <v>2493</v>
      </c>
      <c r="B100" s="87" t="s">
        <v>1252</v>
      </c>
      <c r="C100" s="168">
        <v>50</v>
      </c>
      <c r="D100" s="62">
        <v>200</v>
      </c>
      <c r="E100" s="88" t="s">
        <v>417</v>
      </c>
      <c r="F100" s="62">
        <v>9</v>
      </c>
      <c r="G100" s="62">
        <v>36</v>
      </c>
      <c r="H100" s="88" t="s">
        <v>17</v>
      </c>
      <c r="I100" s="749">
        <f t="shared" ref="I100:I103" si="17">R100/(1-Q100)</f>
        <v>119.99088</v>
      </c>
      <c r="J100" s="65">
        <v>0.05</v>
      </c>
      <c r="K100" s="65">
        <v>0.02</v>
      </c>
      <c r="L100" s="65">
        <v>0.03</v>
      </c>
      <c r="M100" s="65">
        <v>0.04</v>
      </c>
      <c r="N100" s="65">
        <v>0.01</v>
      </c>
      <c r="O100" s="65">
        <v>0.1</v>
      </c>
      <c r="P100" s="65">
        <v>0</v>
      </c>
      <c r="Q100" s="65">
        <f t="shared" si="16"/>
        <v>0.25</v>
      </c>
      <c r="R100" s="774">
        <f t="shared" si="5"/>
        <v>89.993160000000003</v>
      </c>
      <c r="S100" s="774">
        <v>74.99430000000001</v>
      </c>
      <c r="T100" s="88" t="s">
        <v>443</v>
      </c>
      <c r="U100" s="266" t="s">
        <v>1720</v>
      </c>
    </row>
    <row r="101" spans="1:21" s="148" customFormat="1" ht="31.2" x14ac:dyDescent="0.3">
      <c r="A101" s="60" t="s">
        <v>1253</v>
      </c>
      <c r="B101" s="74" t="s">
        <v>1254</v>
      </c>
      <c r="C101" s="168">
        <v>100</v>
      </c>
      <c r="D101" s="62">
        <v>100</v>
      </c>
      <c r="E101" s="88" t="s">
        <v>417</v>
      </c>
      <c r="F101" s="62">
        <v>1</v>
      </c>
      <c r="G101" s="62">
        <v>170</v>
      </c>
      <c r="H101" s="88" t="s">
        <v>17</v>
      </c>
      <c r="I101" s="774">
        <f t="shared" si="17"/>
        <v>83.800799999999995</v>
      </c>
      <c r="J101" s="56">
        <v>0.05</v>
      </c>
      <c r="K101" s="56">
        <v>0.02</v>
      </c>
      <c r="L101" s="56">
        <v>0.03</v>
      </c>
      <c r="M101" s="56">
        <v>0.04</v>
      </c>
      <c r="N101" s="56">
        <v>0.01</v>
      </c>
      <c r="O101" s="56">
        <v>0.1</v>
      </c>
      <c r="P101" s="56">
        <v>0</v>
      </c>
      <c r="Q101" s="56">
        <f t="shared" si="16"/>
        <v>0.25</v>
      </c>
      <c r="R101" s="774">
        <f t="shared" si="5"/>
        <v>62.8506</v>
      </c>
      <c r="S101" s="774">
        <v>52.375500000000002</v>
      </c>
      <c r="T101" s="188" t="s">
        <v>443</v>
      </c>
      <c r="U101" s="189" t="s">
        <v>1720</v>
      </c>
    </row>
    <row r="102" spans="1:21" s="148" customFormat="1" ht="46.8" x14ac:dyDescent="0.3">
      <c r="A102" s="60" t="s">
        <v>1255</v>
      </c>
      <c r="B102" s="74" t="s">
        <v>1256</v>
      </c>
      <c r="C102" s="168" t="s">
        <v>417</v>
      </c>
      <c r="D102" s="62">
        <v>100</v>
      </c>
      <c r="E102" s="88" t="s">
        <v>417</v>
      </c>
      <c r="F102" s="62">
        <v>11</v>
      </c>
      <c r="G102" s="62">
        <v>60</v>
      </c>
      <c r="H102" s="88" t="s">
        <v>17</v>
      </c>
      <c r="I102" s="774">
        <f t="shared" si="17"/>
        <v>180.70320000000001</v>
      </c>
      <c r="J102" s="56">
        <v>0.05</v>
      </c>
      <c r="K102" s="56">
        <v>0.02</v>
      </c>
      <c r="L102" s="56">
        <v>0.03</v>
      </c>
      <c r="M102" s="56">
        <v>0.04</v>
      </c>
      <c r="N102" s="56">
        <v>0.01</v>
      </c>
      <c r="O102" s="56">
        <v>0.1</v>
      </c>
      <c r="P102" s="56">
        <v>0</v>
      </c>
      <c r="Q102" s="56">
        <f t="shared" si="16"/>
        <v>0.25</v>
      </c>
      <c r="R102" s="774">
        <f t="shared" si="5"/>
        <v>135.5274</v>
      </c>
      <c r="S102" s="774">
        <v>112.93950000000001</v>
      </c>
      <c r="T102" s="188" t="s">
        <v>443</v>
      </c>
      <c r="U102" s="189" t="s">
        <v>1720</v>
      </c>
    </row>
    <row r="103" spans="1:21" s="148" customFormat="1" ht="46.8" x14ac:dyDescent="0.3">
      <c r="A103" s="60" t="s">
        <v>1257</v>
      </c>
      <c r="B103" s="74" t="s">
        <v>1258</v>
      </c>
      <c r="C103" s="168" t="s">
        <v>417</v>
      </c>
      <c r="D103" s="62">
        <v>200</v>
      </c>
      <c r="E103" s="88" t="s">
        <v>417</v>
      </c>
      <c r="F103" s="62">
        <v>7</v>
      </c>
      <c r="G103" s="62">
        <v>36</v>
      </c>
      <c r="H103" s="88" t="s">
        <v>17</v>
      </c>
      <c r="I103" s="774">
        <f t="shared" si="17"/>
        <v>151.89616000000001</v>
      </c>
      <c r="J103" s="56">
        <v>0.05</v>
      </c>
      <c r="K103" s="56">
        <v>0.02</v>
      </c>
      <c r="L103" s="56">
        <v>0.03</v>
      </c>
      <c r="M103" s="56">
        <v>0.04</v>
      </c>
      <c r="N103" s="56">
        <v>0.01</v>
      </c>
      <c r="O103" s="56">
        <v>0.1</v>
      </c>
      <c r="P103" s="56">
        <v>0</v>
      </c>
      <c r="Q103" s="56">
        <f t="shared" si="16"/>
        <v>0.25</v>
      </c>
      <c r="R103" s="774">
        <f t="shared" si="5"/>
        <v>113.92212000000001</v>
      </c>
      <c r="S103" s="774">
        <v>94.935100000000006</v>
      </c>
      <c r="T103" s="188" t="s">
        <v>443</v>
      </c>
      <c r="U103" s="189" t="s">
        <v>1720</v>
      </c>
    </row>
    <row r="104" spans="1:21" s="148" customFormat="1" ht="46.8" x14ac:dyDescent="0.3">
      <c r="A104" s="60" t="s">
        <v>2950</v>
      </c>
      <c r="B104" s="74" t="s">
        <v>1951</v>
      </c>
      <c r="C104" s="168" t="s">
        <v>417</v>
      </c>
      <c r="D104" s="62">
        <v>50</v>
      </c>
      <c r="E104" s="88" t="s">
        <v>417</v>
      </c>
      <c r="F104" s="62">
        <v>0.9</v>
      </c>
      <c r="G104" s="62" t="s">
        <v>417</v>
      </c>
      <c r="H104" s="88" t="s">
        <v>69</v>
      </c>
      <c r="I104" s="64" t="s">
        <v>2940</v>
      </c>
      <c r="J104" s="56">
        <v>0.05</v>
      </c>
      <c r="K104" s="56">
        <v>0.02</v>
      </c>
      <c r="L104" s="56">
        <v>0.03</v>
      </c>
      <c r="M104" s="56">
        <v>0.04</v>
      </c>
      <c r="N104" s="56">
        <v>0.01</v>
      </c>
      <c r="O104" s="56">
        <v>0.1</v>
      </c>
      <c r="P104" s="56">
        <v>0</v>
      </c>
      <c r="Q104" s="56">
        <f t="shared" ref="Q104" si="18">SUM(J104:P104)</f>
        <v>0.25</v>
      </c>
      <c r="R104" s="64" t="s">
        <v>2940</v>
      </c>
      <c r="S104" s="64" t="s">
        <v>2940</v>
      </c>
      <c r="T104" s="188" t="s">
        <v>443</v>
      </c>
      <c r="U104" s="189" t="s">
        <v>1720</v>
      </c>
    </row>
    <row r="105" spans="1:21" s="148" customFormat="1" ht="46.8" x14ac:dyDescent="0.3">
      <c r="A105" s="60" t="s">
        <v>2951</v>
      </c>
      <c r="B105" s="74" t="s">
        <v>2012</v>
      </c>
      <c r="C105" s="168" t="s">
        <v>417</v>
      </c>
      <c r="D105" s="62">
        <v>50</v>
      </c>
      <c r="E105" s="88" t="s">
        <v>417</v>
      </c>
      <c r="F105" s="62">
        <v>1.63</v>
      </c>
      <c r="G105" s="62" t="s">
        <v>417</v>
      </c>
      <c r="H105" s="88" t="s">
        <v>17</v>
      </c>
      <c r="I105" s="774">
        <f>R105/(1-Q105)</f>
        <v>99.522719999999993</v>
      </c>
      <c r="J105" s="56">
        <v>0.05</v>
      </c>
      <c r="K105" s="56">
        <v>0.02</v>
      </c>
      <c r="L105" s="56">
        <v>0.03</v>
      </c>
      <c r="M105" s="56">
        <v>0.04</v>
      </c>
      <c r="N105" s="56">
        <v>0.01</v>
      </c>
      <c r="O105" s="56">
        <v>0.1</v>
      </c>
      <c r="P105" s="56">
        <v>0</v>
      </c>
      <c r="Q105" s="56">
        <f t="shared" si="16"/>
        <v>0.25</v>
      </c>
      <c r="R105" s="774">
        <f t="shared" si="5"/>
        <v>74.642039999999994</v>
      </c>
      <c r="S105" s="774">
        <v>62.201700000000002</v>
      </c>
      <c r="T105" s="188" t="s">
        <v>443</v>
      </c>
      <c r="U105" s="189" t="s">
        <v>1720</v>
      </c>
    </row>
    <row r="106" spans="1:21" s="52" customFormat="1" ht="20.399999999999999" x14ac:dyDescent="0.3">
      <c r="A106" s="47" t="s">
        <v>2052</v>
      </c>
      <c r="B106" s="48"/>
      <c r="C106" s="49"/>
      <c r="D106" s="49"/>
      <c r="E106" s="49"/>
      <c r="F106" s="50"/>
      <c r="G106" s="51"/>
      <c r="H106" s="51"/>
      <c r="I106" s="772"/>
      <c r="J106" s="51"/>
      <c r="K106" s="51"/>
      <c r="L106" s="51"/>
      <c r="M106" s="51"/>
      <c r="N106" s="51"/>
      <c r="O106" s="51"/>
      <c r="P106" s="51"/>
      <c r="Q106" s="275"/>
      <c r="R106" s="907"/>
      <c r="S106" s="907"/>
      <c r="T106" s="51"/>
      <c r="U106" s="51"/>
    </row>
    <row r="107" spans="1:21" s="148" customFormat="1" ht="31.2" x14ac:dyDescent="0.3">
      <c r="A107" s="60" t="s">
        <v>2051</v>
      </c>
      <c r="B107" s="74" t="s">
        <v>2053</v>
      </c>
      <c r="C107" s="168" t="s">
        <v>2054</v>
      </c>
      <c r="D107" s="62">
        <v>1</v>
      </c>
      <c r="E107" s="88" t="s">
        <v>417</v>
      </c>
      <c r="F107" s="62">
        <v>0.6</v>
      </c>
      <c r="G107" s="62" t="s">
        <v>417</v>
      </c>
      <c r="H107" s="88" t="s">
        <v>69</v>
      </c>
      <c r="I107" s="774">
        <f>R107/(1-Q107)</f>
        <v>8.6684799999999989</v>
      </c>
      <c r="J107" s="56">
        <v>0.05</v>
      </c>
      <c r="K107" s="56">
        <v>0.02</v>
      </c>
      <c r="L107" s="56">
        <v>0.03</v>
      </c>
      <c r="M107" s="56">
        <v>0.04</v>
      </c>
      <c r="N107" s="56">
        <v>0.01</v>
      </c>
      <c r="O107" s="56">
        <v>0.1</v>
      </c>
      <c r="P107" s="56">
        <v>0</v>
      </c>
      <c r="Q107" s="56">
        <f>SUM(J107:P107)</f>
        <v>0.25</v>
      </c>
      <c r="R107" s="774">
        <f t="shared" si="5"/>
        <v>6.5013599999999991</v>
      </c>
      <c r="S107" s="774">
        <v>5.4177999999999997</v>
      </c>
      <c r="T107" s="188" t="s">
        <v>2055</v>
      </c>
      <c r="U107" s="189" t="s">
        <v>1720</v>
      </c>
    </row>
    <row r="108" spans="1:21" s="148" customFormat="1" ht="18" x14ac:dyDescent="0.3">
      <c r="A108" s="233"/>
      <c r="B108" s="77"/>
      <c r="C108" s="82"/>
      <c r="D108" s="84"/>
      <c r="E108" s="269"/>
      <c r="F108" s="84"/>
      <c r="G108" s="84"/>
      <c r="H108" s="269"/>
      <c r="I108" s="850"/>
      <c r="J108" s="165"/>
      <c r="K108" s="165"/>
      <c r="L108" s="165"/>
      <c r="M108" s="165"/>
      <c r="N108" s="165"/>
      <c r="O108" s="165"/>
      <c r="P108" s="165"/>
      <c r="Q108" s="165"/>
      <c r="R108" s="850"/>
      <c r="S108" s="850"/>
      <c r="T108" s="270"/>
      <c r="U108" s="729"/>
    </row>
    <row r="109" spans="1:21" s="52" customFormat="1" ht="20.399999999999999" x14ac:dyDescent="0.3">
      <c r="A109" s="47" t="s">
        <v>2943</v>
      </c>
      <c r="B109" s="48"/>
      <c r="C109" s="49"/>
      <c r="D109" s="49"/>
      <c r="E109" s="49"/>
      <c r="F109" s="50"/>
      <c r="G109" s="51"/>
      <c r="H109" s="51"/>
      <c r="I109" s="772"/>
      <c r="J109" s="51"/>
      <c r="K109" s="51"/>
      <c r="L109" s="51"/>
      <c r="M109" s="51"/>
      <c r="N109" s="51"/>
      <c r="O109" s="51"/>
      <c r="P109" s="51"/>
      <c r="Q109" s="275"/>
      <c r="R109" s="907"/>
      <c r="S109" s="907"/>
      <c r="T109" s="51"/>
      <c r="U109" s="51"/>
    </row>
    <row r="110" spans="1:21" s="148" customFormat="1" ht="62.4" x14ac:dyDescent="0.3">
      <c r="A110" s="60" t="s">
        <v>2929</v>
      </c>
      <c r="B110" s="74" t="s">
        <v>2944</v>
      </c>
      <c r="C110" s="168">
        <v>3000</v>
      </c>
      <c r="D110" s="62">
        <v>10</v>
      </c>
      <c r="E110" s="88" t="s">
        <v>417</v>
      </c>
      <c r="F110" s="62">
        <v>12</v>
      </c>
      <c r="G110" s="62" t="s">
        <v>417</v>
      </c>
      <c r="H110" s="88" t="s">
        <v>221</v>
      </c>
      <c r="I110" s="774">
        <f t="shared" ref="I110:I115" si="19">R110/(1-Q110)</f>
        <v>224.64703326315782</v>
      </c>
      <c r="J110" s="56">
        <v>0.05</v>
      </c>
      <c r="K110" s="56">
        <v>0.02</v>
      </c>
      <c r="L110" s="56">
        <v>0.03</v>
      </c>
      <c r="M110" s="56">
        <v>0.04</v>
      </c>
      <c r="N110" s="56">
        <v>0.01</v>
      </c>
      <c r="O110" s="56">
        <v>0.1</v>
      </c>
      <c r="P110" s="56">
        <v>0</v>
      </c>
      <c r="Q110" s="56">
        <f t="shared" ref="Q110:Q115" si="20">SUM(J110:P110)</f>
        <v>0.25</v>
      </c>
      <c r="R110" s="774">
        <f t="shared" ref="R110:R115" si="21">S110*1.2</f>
        <v>168.48527494736837</v>
      </c>
      <c r="S110" s="774">
        <v>140.40439578947365</v>
      </c>
      <c r="T110" s="188" t="s">
        <v>443</v>
      </c>
      <c r="U110" s="189" t="s">
        <v>1720</v>
      </c>
    </row>
    <row r="111" spans="1:21" s="148" customFormat="1" ht="62.1" customHeight="1" x14ac:dyDescent="0.3">
      <c r="A111" s="60" t="s">
        <v>2930</v>
      </c>
      <c r="B111" s="74" t="s">
        <v>2931</v>
      </c>
      <c r="C111" s="168">
        <v>54</v>
      </c>
      <c r="D111" s="62">
        <v>100</v>
      </c>
      <c r="E111" s="88" t="s">
        <v>417</v>
      </c>
      <c r="F111" s="62">
        <v>0.23</v>
      </c>
      <c r="G111" s="62"/>
      <c r="H111" s="88" t="s">
        <v>221</v>
      </c>
      <c r="I111" s="774">
        <f t="shared" si="19"/>
        <v>71.193600000000004</v>
      </c>
      <c r="J111" s="56">
        <v>0.05</v>
      </c>
      <c r="K111" s="56">
        <v>0.02</v>
      </c>
      <c r="L111" s="56">
        <v>0.03</v>
      </c>
      <c r="M111" s="56">
        <v>0.04</v>
      </c>
      <c r="N111" s="56">
        <v>0.01</v>
      </c>
      <c r="O111" s="56">
        <v>0.1</v>
      </c>
      <c r="P111" s="56">
        <v>0</v>
      </c>
      <c r="Q111" s="56">
        <f t="shared" si="20"/>
        <v>0.25</v>
      </c>
      <c r="R111" s="774">
        <f t="shared" si="21"/>
        <v>53.395200000000003</v>
      </c>
      <c r="S111" s="774">
        <v>44.496000000000002</v>
      </c>
      <c r="T111" s="188" t="s">
        <v>443</v>
      </c>
      <c r="U111" s="189" t="s">
        <v>1720</v>
      </c>
    </row>
    <row r="112" spans="1:21" s="148" customFormat="1" ht="62.4" x14ac:dyDescent="0.3">
      <c r="A112" s="60" t="s">
        <v>2932</v>
      </c>
      <c r="B112" s="74" t="s">
        <v>2933</v>
      </c>
      <c r="C112" s="168">
        <v>1000</v>
      </c>
      <c r="D112" s="62">
        <v>100</v>
      </c>
      <c r="E112" s="88" t="s">
        <v>417</v>
      </c>
      <c r="F112" s="62"/>
      <c r="G112" s="62"/>
      <c r="H112" s="88" t="s">
        <v>221</v>
      </c>
      <c r="I112" s="774">
        <f t="shared" si="19"/>
        <v>356.50507452631587</v>
      </c>
      <c r="J112" s="56">
        <v>0.05</v>
      </c>
      <c r="K112" s="56">
        <v>0.02</v>
      </c>
      <c r="L112" s="56">
        <v>0.03</v>
      </c>
      <c r="M112" s="56">
        <v>0.04</v>
      </c>
      <c r="N112" s="56">
        <v>0.01</v>
      </c>
      <c r="O112" s="56">
        <v>0.1</v>
      </c>
      <c r="P112" s="56">
        <v>0</v>
      </c>
      <c r="Q112" s="56">
        <f t="shared" si="20"/>
        <v>0.25</v>
      </c>
      <c r="R112" s="774">
        <f t="shared" si="21"/>
        <v>267.3788058947369</v>
      </c>
      <c r="S112" s="774">
        <v>222.81567157894742</v>
      </c>
      <c r="T112" s="188" t="s">
        <v>443</v>
      </c>
      <c r="U112" s="189" t="s">
        <v>1720</v>
      </c>
    </row>
    <row r="113" spans="1:21" s="148" customFormat="1" ht="46.8" x14ac:dyDescent="0.3">
      <c r="A113" s="60" t="s">
        <v>2934</v>
      </c>
      <c r="B113" s="74" t="s">
        <v>2935</v>
      </c>
      <c r="C113" s="168">
        <v>30</v>
      </c>
      <c r="D113" s="62">
        <v>200</v>
      </c>
      <c r="E113" s="88" t="s">
        <v>417</v>
      </c>
      <c r="F113" s="62">
        <v>1.6</v>
      </c>
      <c r="G113" s="62"/>
      <c r="H113" s="88" t="s">
        <v>221</v>
      </c>
      <c r="I113" s="774">
        <f t="shared" si="19"/>
        <v>45.80846026105263</v>
      </c>
      <c r="J113" s="56">
        <v>0.05</v>
      </c>
      <c r="K113" s="56">
        <v>0.02</v>
      </c>
      <c r="L113" s="56">
        <v>0.03</v>
      </c>
      <c r="M113" s="56">
        <v>0.04</v>
      </c>
      <c r="N113" s="56">
        <v>0.01</v>
      </c>
      <c r="O113" s="56">
        <v>0.1</v>
      </c>
      <c r="P113" s="56">
        <v>0</v>
      </c>
      <c r="Q113" s="56">
        <f t="shared" si="20"/>
        <v>0.25</v>
      </c>
      <c r="R113" s="774">
        <f t="shared" si="21"/>
        <v>34.356345195789473</v>
      </c>
      <c r="S113" s="774">
        <v>28.630287663157898</v>
      </c>
      <c r="T113" s="188" t="s">
        <v>443</v>
      </c>
      <c r="U113" s="189" t="s">
        <v>1720</v>
      </c>
    </row>
    <row r="114" spans="1:21" s="148" customFormat="1" ht="46.8" x14ac:dyDescent="0.3">
      <c r="A114" s="60" t="s">
        <v>2936</v>
      </c>
      <c r="B114" s="74" t="s">
        <v>2937</v>
      </c>
      <c r="C114" s="168">
        <v>16</v>
      </c>
      <c r="D114" s="62">
        <v>500</v>
      </c>
      <c r="E114" s="88" t="s">
        <v>417</v>
      </c>
      <c r="F114" s="62">
        <v>2.8</v>
      </c>
      <c r="G114" s="62"/>
      <c r="H114" s="88" t="s">
        <v>221</v>
      </c>
      <c r="I114" s="774">
        <f t="shared" si="19"/>
        <v>86.928634610526331</v>
      </c>
      <c r="J114" s="56">
        <v>0.05</v>
      </c>
      <c r="K114" s="56">
        <v>0.02</v>
      </c>
      <c r="L114" s="56">
        <v>0.03</v>
      </c>
      <c r="M114" s="56">
        <v>0.04</v>
      </c>
      <c r="N114" s="56">
        <v>0.01</v>
      </c>
      <c r="O114" s="56">
        <v>0.1</v>
      </c>
      <c r="P114" s="56">
        <v>0</v>
      </c>
      <c r="Q114" s="56">
        <f t="shared" si="20"/>
        <v>0.25</v>
      </c>
      <c r="R114" s="774">
        <f t="shared" si="21"/>
        <v>65.196475957894748</v>
      </c>
      <c r="S114" s="774">
        <v>54.330396631578957</v>
      </c>
      <c r="T114" s="188" t="s">
        <v>443</v>
      </c>
      <c r="U114" s="189" t="s">
        <v>1720</v>
      </c>
    </row>
    <row r="115" spans="1:21" s="148" customFormat="1" ht="46.8" x14ac:dyDescent="0.3">
      <c r="A115" s="60" t="s">
        <v>2938</v>
      </c>
      <c r="B115" s="74" t="s">
        <v>1353</v>
      </c>
      <c r="C115" s="168">
        <v>5</v>
      </c>
      <c r="D115" s="62">
        <v>1000</v>
      </c>
      <c r="E115" s="88" t="s">
        <v>417</v>
      </c>
      <c r="F115" s="62">
        <v>5</v>
      </c>
      <c r="G115" s="62"/>
      <c r="H115" s="88" t="s">
        <v>221</v>
      </c>
      <c r="I115" s="774">
        <f t="shared" si="19"/>
        <v>82.924057061052636</v>
      </c>
      <c r="J115" s="56">
        <v>0.05</v>
      </c>
      <c r="K115" s="56">
        <v>0.02</v>
      </c>
      <c r="L115" s="56">
        <v>0.03</v>
      </c>
      <c r="M115" s="56">
        <v>0.04</v>
      </c>
      <c r="N115" s="56">
        <v>0.01</v>
      </c>
      <c r="O115" s="56">
        <v>0.1</v>
      </c>
      <c r="P115" s="56">
        <v>0</v>
      </c>
      <c r="Q115" s="56">
        <f t="shared" si="20"/>
        <v>0.25</v>
      </c>
      <c r="R115" s="774">
        <f t="shared" si="21"/>
        <v>62.193042795789481</v>
      </c>
      <c r="S115" s="774">
        <v>51.827535663157903</v>
      </c>
      <c r="T115" s="188" t="s">
        <v>443</v>
      </c>
      <c r="U115" s="189" t="s">
        <v>1720</v>
      </c>
    </row>
  </sheetData>
  <sheetProtection algorithmName="SHA-512" hashValue="/zMy1G23V3F6OQjdbj/yr+eT1LXLb4v+8epxB2gOIfh/Dly++7m2gM7qg10AQYX28r6iijcBiVDpCSDjtYZBYQ==" saltValue="ADInyCfJ/W8RYAgHdAdFQw==" spinCount="100000" sheet="1" objects="1" scenarios="1"/>
  <autoFilter ref="A3:U115"/>
  <mergeCells count="13">
    <mergeCell ref="U1:U2"/>
    <mergeCell ref="T1:T2"/>
    <mergeCell ref="N1:N2"/>
    <mergeCell ref="I1:I2"/>
    <mergeCell ref="J1:J2"/>
    <mergeCell ref="K1:K2"/>
    <mergeCell ref="L1:L2"/>
    <mergeCell ref="M1:M2"/>
    <mergeCell ref="O1:O2"/>
    <mergeCell ref="P1:P2"/>
    <mergeCell ref="Q1:Q2"/>
    <mergeCell ref="R1:R2"/>
    <mergeCell ref="S1:S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2" firstPageNumber="58" orientation="landscape" useFirstPageNumber="1" r:id="rId1"/>
  <headerFooter scaleWithDoc="0" alignWithMargins="0">
    <oddFooter>&amp;C&amp;P</oddFooter>
  </headerFooter>
  <ignoredErrors>
    <ignoredError sqref="Q10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view="pageBreakPreview" zoomScale="55" zoomScaleSheetLayoutView="55" workbookViewId="0">
      <selection activeCell="J1" sqref="J1:X1048576"/>
    </sheetView>
  </sheetViews>
  <sheetFormatPr defaultRowHeight="10.199999999999999" x14ac:dyDescent="0.2"/>
  <cols>
    <col min="1" max="1" width="21.44140625" style="100" customWidth="1"/>
    <col min="2" max="2" width="54.88671875" style="170" customWidth="1"/>
    <col min="3" max="3" width="10.5546875" style="100" customWidth="1"/>
    <col min="4" max="5" width="11.44140625" style="100" customWidth="1"/>
    <col min="6" max="6" width="14.88671875" style="100" customWidth="1"/>
    <col min="7" max="7" width="13.109375" style="100" customWidth="1"/>
    <col min="8" max="8" width="12" style="100" customWidth="1"/>
    <col min="9" max="9" width="12.44140625" style="100" customWidth="1"/>
    <col min="10" max="10" width="12.5546875" style="100" customWidth="1"/>
    <col min="11" max="11" width="14.88671875" style="100" hidden="1" customWidth="1"/>
    <col min="12" max="12" width="20.5546875" style="100" hidden="1" customWidth="1"/>
    <col min="13" max="13" width="21.109375" style="100" hidden="1" customWidth="1"/>
    <col min="14" max="14" width="17.5546875" style="100" hidden="1" customWidth="1"/>
    <col min="15" max="15" width="16.5546875" style="100" hidden="1" customWidth="1"/>
    <col min="16" max="16" width="19" style="100" hidden="1" customWidth="1"/>
    <col min="17" max="17" width="16.44140625" style="100" hidden="1" customWidth="1"/>
    <col min="18" max="19" width="14.5546875" style="100" hidden="1" customWidth="1"/>
    <col min="20" max="20" width="18" style="100" hidden="1" customWidth="1"/>
    <col min="21" max="21" width="18" style="100" customWidth="1"/>
    <col min="22" max="22" width="10.5546875" style="100" customWidth="1"/>
    <col min="23" max="133" width="9.109375" style="100"/>
    <col min="134" max="134" width="16.5546875" style="100" customWidth="1"/>
    <col min="135" max="135" width="46.109375" style="100" customWidth="1"/>
    <col min="136" max="136" width="7.5546875" style="100" bestFit="1" customWidth="1"/>
    <col min="137" max="141" width="0" style="100" hidden="1" customWidth="1"/>
    <col min="142" max="142" width="9.44140625" style="100" bestFit="1" customWidth="1"/>
    <col min="143" max="143" width="15.109375" style="100" customWidth="1"/>
    <col min="144" max="389" width="9.109375" style="100"/>
    <col min="390" max="390" width="16.5546875" style="100" customWidth="1"/>
    <col min="391" max="391" width="46.109375" style="100" customWidth="1"/>
    <col min="392" max="392" width="7.5546875" style="100" bestFit="1" customWidth="1"/>
    <col min="393" max="397" width="0" style="100" hidden="1" customWidth="1"/>
    <col min="398" max="398" width="9.44140625" style="100" bestFit="1" customWidth="1"/>
    <col min="399" max="399" width="15.109375" style="100" customWidth="1"/>
    <col min="400" max="645" width="9.109375" style="100"/>
    <col min="646" max="646" width="16.5546875" style="100" customWidth="1"/>
    <col min="647" max="647" width="46.109375" style="100" customWidth="1"/>
    <col min="648" max="648" width="7.5546875" style="100" bestFit="1" customWidth="1"/>
    <col min="649" max="653" width="0" style="100" hidden="1" customWidth="1"/>
    <col min="654" max="654" width="9.44140625" style="100" bestFit="1" customWidth="1"/>
    <col min="655" max="655" width="15.109375" style="100" customWidth="1"/>
    <col min="656" max="901" width="9.109375" style="100"/>
    <col min="902" max="902" width="16.5546875" style="100" customWidth="1"/>
    <col min="903" max="903" width="46.109375" style="100" customWidth="1"/>
    <col min="904" max="904" width="7.5546875" style="100" bestFit="1" customWidth="1"/>
    <col min="905" max="909" width="0" style="100" hidden="1" customWidth="1"/>
    <col min="910" max="910" width="9.44140625" style="100" bestFit="1" customWidth="1"/>
    <col min="911" max="911" width="15.109375" style="100" customWidth="1"/>
    <col min="912" max="1157" width="9.109375" style="100"/>
    <col min="1158" max="1158" width="16.5546875" style="100" customWidth="1"/>
    <col min="1159" max="1159" width="46.109375" style="100" customWidth="1"/>
    <col min="1160" max="1160" width="7.5546875" style="100" bestFit="1" customWidth="1"/>
    <col min="1161" max="1165" width="0" style="100" hidden="1" customWidth="1"/>
    <col min="1166" max="1166" width="9.44140625" style="100" bestFit="1" customWidth="1"/>
    <col min="1167" max="1167" width="15.109375" style="100" customWidth="1"/>
    <col min="1168" max="1413" width="9.109375" style="100"/>
    <col min="1414" max="1414" width="16.5546875" style="100" customWidth="1"/>
    <col min="1415" max="1415" width="46.109375" style="100" customWidth="1"/>
    <col min="1416" max="1416" width="7.5546875" style="100" bestFit="1" customWidth="1"/>
    <col min="1417" max="1421" width="0" style="100" hidden="1" customWidth="1"/>
    <col min="1422" max="1422" width="9.44140625" style="100" bestFit="1" customWidth="1"/>
    <col min="1423" max="1423" width="15.109375" style="100" customWidth="1"/>
    <col min="1424" max="1669" width="9.109375" style="100"/>
    <col min="1670" max="1670" width="16.5546875" style="100" customWidth="1"/>
    <col min="1671" max="1671" width="46.109375" style="100" customWidth="1"/>
    <col min="1672" max="1672" width="7.5546875" style="100" bestFit="1" customWidth="1"/>
    <col min="1673" max="1677" width="0" style="100" hidden="1" customWidth="1"/>
    <col min="1678" max="1678" width="9.44140625" style="100" bestFit="1" customWidth="1"/>
    <col min="1679" max="1679" width="15.109375" style="100" customWidth="1"/>
    <col min="1680" max="1925" width="9.109375" style="100"/>
    <col min="1926" max="1926" width="16.5546875" style="100" customWidth="1"/>
    <col min="1927" max="1927" width="46.109375" style="100" customWidth="1"/>
    <col min="1928" max="1928" width="7.5546875" style="100" bestFit="1" customWidth="1"/>
    <col min="1929" max="1933" width="0" style="100" hidden="1" customWidth="1"/>
    <col min="1934" max="1934" width="9.44140625" style="100" bestFit="1" customWidth="1"/>
    <col min="1935" max="1935" width="15.109375" style="100" customWidth="1"/>
    <col min="1936" max="2181" width="9.109375" style="100"/>
    <col min="2182" max="2182" width="16.5546875" style="100" customWidth="1"/>
    <col min="2183" max="2183" width="46.109375" style="100" customWidth="1"/>
    <col min="2184" max="2184" width="7.5546875" style="100" bestFit="1" customWidth="1"/>
    <col min="2185" max="2189" width="0" style="100" hidden="1" customWidth="1"/>
    <col min="2190" max="2190" width="9.44140625" style="100" bestFit="1" customWidth="1"/>
    <col min="2191" max="2191" width="15.109375" style="100" customWidth="1"/>
    <col min="2192" max="2437" width="9.109375" style="100"/>
    <col min="2438" max="2438" width="16.5546875" style="100" customWidth="1"/>
    <col min="2439" max="2439" width="46.109375" style="100" customWidth="1"/>
    <col min="2440" max="2440" width="7.5546875" style="100" bestFit="1" customWidth="1"/>
    <col min="2441" max="2445" width="0" style="100" hidden="1" customWidth="1"/>
    <col min="2446" max="2446" width="9.44140625" style="100" bestFit="1" customWidth="1"/>
    <col min="2447" max="2447" width="15.109375" style="100" customWidth="1"/>
    <col min="2448" max="2693" width="9.109375" style="100"/>
    <col min="2694" max="2694" width="16.5546875" style="100" customWidth="1"/>
    <col min="2695" max="2695" width="46.109375" style="100" customWidth="1"/>
    <col min="2696" max="2696" width="7.5546875" style="100" bestFit="1" customWidth="1"/>
    <col min="2697" max="2701" width="0" style="100" hidden="1" customWidth="1"/>
    <col min="2702" max="2702" width="9.44140625" style="100" bestFit="1" customWidth="1"/>
    <col min="2703" max="2703" width="15.109375" style="100" customWidth="1"/>
    <col min="2704" max="2949" width="9.109375" style="100"/>
    <col min="2950" max="2950" width="16.5546875" style="100" customWidth="1"/>
    <col min="2951" max="2951" width="46.109375" style="100" customWidth="1"/>
    <col min="2952" max="2952" width="7.5546875" style="100" bestFit="1" customWidth="1"/>
    <col min="2953" max="2957" width="0" style="100" hidden="1" customWidth="1"/>
    <col min="2958" max="2958" width="9.44140625" style="100" bestFit="1" customWidth="1"/>
    <col min="2959" max="2959" width="15.109375" style="100" customWidth="1"/>
    <col min="2960" max="3205" width="9.109375" style="100"/>
    <col min="3206" max="3206" width="16.5546875" style="100" customWidth="1"/>
    <col min="3207" max="3207" width="46.109375" style="100" customWidth="1"/>
    <col min="3208" max="3208" width="7.5546875" style="100" bestFit="1" customWidth="1"/>
    <col min="3209" max="3213" width="0" style="100" hidden="1" customWidth="1"/>
    <col min="3214" max="3214" width="9.44140625" style="100" bestFit="1" customWidth="1"/>
    <col min="3215" max="3215" width="15.109375" style="100" customWidth="1"/>
    <col min="3216" max="3461" width="9.109375" style="100"/>
    <col min="3462" max="3462" width="16.5546875" style="100" customWidth="1"/>
    <col min="3463" max="3463" width="46.109375" style="100" customWidth="1"/>
    <col min="3464" max="3464" width="7.5546875" style="100" bestFit="1" customWidth="1"/>
    <col min="3465" max="3469" width="0" style="100" hidden="1" customWidth="1"/>
    <col min="3470" max="3470" width="9.44140625" style="100" bestFit="1" customWidth="1"/>
    <col min="3471" max="3471" width="15.109375" style="100" customWidth="1"/>
    <col min="3472" max="3717" width="9.109375" style="100"/>
    <col min="3718" max="3718" width="16.5546875" style="100" customWidth="1"/>
    <col min="3719" max="3719" width="46.109375" style="100" customWidth="1"/>
    <col min="3720" max="3720" width="7.5546875" style="100" bestFit="1" customWidth="1"/>
    <col min="3721" max="3725" width="0" style="100" hidden="1" customWidth="1"/>
    <col min="3726" max="3726" width="9.44140625" style="100" bestFit="1" customWidth="1"/>
    <col min="3727" max="3727" width="15.109375" style="100" customWidth="1"/>
    <col min="3728" max="3973" width="9.109375" style="100"/>
    <col min="3974" max="3974" width="16.5546875" style="100" customWidth="1"/>
    <col min="3975" max="3975" width="46.109375" style="100" customWidth="1"/>
    <col min="3976" max="3976" width="7.5546875" style="100" bestFit="1" customWidth="1"/>
    <col min="3977" max="3981" width="0" style="100" hidden="1" customWidth="1"/>
    <col min="3982" max="3982" width="9.44140625" style="100" bestFit="1" customWidth="1"/>
    <col min="3983" max="3983" width="15.109375" style="100" customWidth="1"/>
    <col min="3984" max="4229" width="9.109375" style="100"/>
    <col min="4230" max="4230" width="16.5546875" style="100" customWidth="1"/>
    <col min="4231" max="4231" width="46.109375" style="100" customWidth="1"/>
    <col min="4232" max="4232" width="7.5546875" style="100" bestFit="1" customWidth="1"/>
    <col min="4233" max="4237" width="0" style="100" hidden="1" customWidth="1"/>
    <col min="4238" max="4238" width="9.44140625" style="100" bestFit="1" customWidth="1"/>
    <col min="4239" max="4239" width="15.109375" style="100" customWidth="1"/>
    <col min="4240" max="4485" width="9.109375" style="100"/>
    <col min="4486" max="4486" width="16.5546875" style="100" customWidth="1"/>
    <col min="4487" max="4487" width="46.109375" style="100" customWidth="1"/>
    <col min="4488" max="4488" width="7.5546875" style="100" bestFit="1" customWidth="1"/>
    <col min="4489" max="4493" width="0" style="100" hidden="1" customWidth="1"/>
    <col min="4494" max="4494" width="9.44140625" style="100" bestFit="1" customWidth="1"/>
    <col min="4495" max="4495" width="15.109375" style="100" customWidth="1"/>
    <col min="4496" max="4741" width="9.109375" style="100"/>
    <col min="4742" max="4742" width="16.5546875" style="100" customWidth="1"/>
    <col min="4743" max="4743" width="46.109375" style="100" customWidth="1"/>
    <col min="4744" max="4744" width="7.5546875" style="100" bestFit="1" customWidth="1"/>
    <col min="4745" max="4749" width="0" style="100" hidden="1" customWidth="1"/>
    <col min="4750" max="4750" width="9.44140625" style="100" bestFit="1" customWidth="1"/>
    <col min="4751" max="4751" width="15.109375" style="100" customWidth="1"/>
    <col min="4752" max="4997" width="9.109375" style="100"/>
    <col min="4998" max="4998" width="16.5546875" style="100" customWidth="1"/>
    <col min="4999" max="4999" width="46.109375" style="100" customWidth="1"/>
    <col min="5000" max="5000" width="7.5546875" style="100" bestFit="1" customWidth="1"/>
    <col min="5001" max="5005" width="0" style="100" hidden="1" customWidth="1"/>
    <col min="5006" max="5006" width="9.44140625" style="100" bestFit="1" customWidth="1"/>
    <col min="5007" max="5007" width="15.109375" style="100" customWidth="1"/>
    <col min="5008" max="5253" width="9.109375" style="100"/>
    <col min="5254" max="5254" width="16.5546875" style="100" customWidth="1"/>
    <col min="5255" max="5255" width="46.109375" style="100" customWidth="1"/>
    <col min="5256" max="5256" width="7.5546875" style="100" bestFit="1" customWidth="1"/>
    <col min="5257" max="5261" width="0" style="100" hidden="1" customWidth="1"/>
    <col min="5262" max="5262" width="9.44140625" style="100" bestFit="1" customWidth="1"/>
    <col min="5263" max="5263" width="15.109375" style="100" customWidth="1"/>
    <col min="5264" max="5509" width="9.109375" style="100"/>
    <col min="5510" max="5510" width="16.5546875" style="100" customWidth="1"/>
    <col min="5511" max="5511" width="46.109375" style="100" customWidth="1"/>
    <col min="5512" max="5512" width="7.5546875" style="100" bestFit="1" customWidth="1"/>
    <col min="5513" max="5517" width="0" style="100" hidden="1" customWidth="1"/>
    <col min="5518" max="5518" width="9.44140625" style="100" bestFit="1" customWidth="1"/>
    <col min="5519" max="5519" width="15.109375" style="100" customWidth="1"/>
    <col min="5520" max="5765" width="9.109375" style="100"/>
    <col min="5766" max="5766" width="16.5546875" style="100" customWidth="1"/>
    <col min="5767" max="5767" width="46.109375" style="100" customWidth="1"/>
    <col min="5768" max="5768" width="7.5546875" style="100" bestFit="1" customWidth="1"/>
    <col min="5769" max="5773" width="0" style="100" hidden="1" customWidth="1"/>
    <col min="5774" max="5774" width="9.44140625" style="100" bestFit="1" customWidth="1"/>
    <col min="5775" max="5775" width="15.109375" style="100" customWidth="1"/>
    <col min="5776" max="6021" width="9.109375" style="100"/>
    <col min="6022" max="6022" width="16.5546875" style="100" customWidth="1"/>
    <col min="6023" max="6023" width="46.109375" style="100" customWidth="1"/>
    <col min="6024" max="6024" width="7.5546875" style="100" bestFit="1" customWidth="1"/>
    <col min="6025" max="6029" width="0" style="100" hidden="1" customWidth="1"/>
    <col min="6030" max="6030" width="9.44140625" style="100" bestFit="1" customWidth="1"/>
    <col min="6031" max="6031" width="15.109375" style="100" customWidth="1"/>
    <col min="6032" max="6277" width="9.109375" style="100"/>
    <col min="6278" max="6278" width="16.5546875" style="100" customWidth="1"/>
    <col min="6279" max="6279" width="46.109375" style="100" customWidth="1"/>
    <col min="6280" max="6280" width="7.5546875" style="100" bestFit="1" customWidth="1"/>
    <col min="6281" max="6285" width="0" style="100" hidden="1" customWidth="1"/>
    <col min="6286" max="6286" width="9.44140625" style="100" bestFit="1" customWidth="1"/>
    <col min="6287" max="6287" width="15.109375" style="100" customWidth="1"/>
    <col min="6288" max="6533" width="9.109375" style="100"/>
    <col min="6534" max="6534" width="16.5546875" style="100" customWidth="1"/>
    <col min="6535" max="6535" width="46.109375" style="100" customWidth="1"/>
    <col min="6536" max="6536" width="7.5546875" style="100" bestFit="1" customWidth="1"/>
    <col min="6537" max="6541" width="0" style="100" hidden="1" customWidth="1"/>
    <col min="6542" max="6542" width="9.44140625" style="100" bestFit="1" customWidth="1"/>
    <col min="6543" max="6543" width="15.109375" style="100" customWidth="1"/>
    <col min="6544" max="6789" width="9.109375" style="100"/>
    <col min="6790" max="6790" width="16.5546875" style="100" customWidth="1"/>
    <col min="6791" max="6791" width="46.109375" style="100" customWidth="1"/>
    <col min="6792" max="6792" width="7.5546875" style="100" bestFit="1" customWidth="1"/>
    <col min="6793" max="6797" width="0" style="100" hidden="1" customWidth="1"/>
    <col min="6798" max="6798" width="9.44140625" style="100" bestFit="1" customWidth="1"/>
    <col min="6799" max="6799" width="15.109375" style="100" customWidth="1"/>
    <col min="6800" max="7045" width="9.109375" style="100"/>
    <col min="7046" max="7046" width="16.5546875" style="100" customWidth="1"/>
    <col min="7047" max="7047" width="46.109375" style="100" customWidth="1"/>
    <col min="7048" max="7048" width="7.5546875" style="100" bestFit="1" customWidth="1"/>
    <col min="7049" max="7053" width="0" style="100" hidden="1" customWidth="1"/>
    <col min="7054" max="7054" width="9.44140625" style="100" bestFit="1" customWidth="1"/>
    <col min="7055" max="7055" width="15.109375" style="100" customWidth="1"/>
    <col min="7056" max="7301" width="9.109375" style="100"/>
    <col min="7302" max="7302" width="16.5546875" style="100" customWidth="1"/>
    <col min="7303" max="7303" width="46.109375" style="100" customWidth="1"/>
    <col min="7304" max="7304" width="7.5546875" style="100" bestFit="1" customWidth="1"/>
    <col min="7305" max="7309" width="0" style="100" hidden="1" customWidth="1"/>
    <col min="7310" max="7310" width="9.44140625" style="100" bestFit="1" customWidth="1"/>
    <col min="7311" max="7311" width="15.109375" style="100" customWidth="1"/>
    <col min="7312" max="7557" width="9.109375" style="100"/>
    <col min="7558" max="7558" width="16.5546875" style="100" customWidth="1"/>
    <col min="7559" max="7559" width="46.109375" style="100" customWidth="1"/>
    <col min="7560" max="7560" width="7.5546875" style="100" bestFit="1" customWidth="1"/>
    <col min="7561" max="7565" width="0" style="100" hidden="1" customWidth="1"/>
    <col min="7566" max="7566" width="9.44140625" style="100" bestFit="1" customWidth="1"/>
    <col min="7567" max="7567" width="15.109375" style="100" customWidth="1"/>
    <col min="7568" max="7813" width="9.109375" style="100"/>
    <col min="7814" max="7814" width="16.5546875" style="100" customWidth="1"/>
    <col min="7815" max="7815" width="46.109375" style="100" customWidth="1"/>
    <col min="7816" max="7816" width="7.5546875" style="100" bestFit="1" customWidth="1"/>
    <col min="7817" max="7821" width="0" style="100" hidden="1" customWidth="1"/>
    <col min="7822" max="7822" width="9.44140625" style="100" bestFit="1" customWidth="1"/>
    <col min="7823" max="7823" width="15.109375" style="100" customWidth="1"/>
    <col min="7824" max="8069" width="9.109375" style="100"/>
    <col min="8070" max="8070" width="16.5546875" style="100" customWidth="1"/>
    <col min="8071" max="8071" width="46.109375" style="100" customWidth="1"/>
    <col min="8072" max="8072" width="7.5546875" style="100" bestFit="1" customWidth="1"/>
    <col min="8073" max="8077" width="0" style="100" hidden="1" customWidth="1"/>
    <col min="8078" max="8078" width="9.44140625" style="100" bestFit="1" customWidth="1"/>
    <col min="8079" max="8079" width="15.109375" style="100" customWidth="1"/>
    <col min="8080" max="8325" width="9.109375" style="100"/>
    <col min="8326" max="8326" width="16.5546875" style="100" customWidth="1"/>
    <col min="8327" max="8327" width="46.109375" style="100" customWidth="1"/>
    <col min="8328" max="8328" width="7.5546875" style="100" bestFit="1" customWidth="1"/>
    <col min="8329" max="8333" width="0" style="100" hidden="1" customWidth="1"/>
    <col min="8334" max="8334" width="9.44140625" style="100" bestFit="1" customWidth="1"/>
    <col min="8335" max="8335" width="15.109375" style="100" customWidth="1"/>
    <col min="8336" max="8581" width="9.109375" style="100"/>
    <col min="8582" max="8582" width="16.5546875" style="100" customWidth="1"/>
    <col min="8583" max="8583" width="46.109375" style="100" customWidth="1"/>
    <col min="8584" max="8584" width="7.5546875" style="100" bestFit="1" customWidth="1"/>
    <col min="8585" max="8589" width="0" style="100" hidden="1" customWidth="1"/>
    <col min="8590" max="8590" width="9.44140625" style="100" bestFit="1" customWidth="1"/>
    <col min="8591" max="8591" width="15.109375" style="100" customWidth="1"/>
    <col min="8592" max="8837" width="9.109375" style="100"/>
    <col min="8838" max="8838" width="16.5546875" style="100" customWidth="1"/>
    <col min="8839" max="8839" width="46.109375" style="100" customWidth="1"/>
    <col min="8840" max="8840" width="7.5546875" style="100" bestFit="1" customWidth="1"/>
    <col min="8841" max="8845" width="0" style="100" hidden="1" customWidth="1"/>
    <col min="8846" max="8846" width="9.44140625" style="100" bestFit="1" customWidth="1"/>
    <col min="8847" max="8847" width="15.109375" style="100" customWidth="1"/>
    <col min="8848" max="9093" width="9.109375" style="100"/>
    <col min="9094" max="9094" width="16.5546875" style="100" customWidth="1"/>
    <col min="9095" max="9095" width="46.109375" style="100" customWidth="1"/>
    <col min="9096" max="9096" width="7.5546875" style="100" bestFit="1" customWidth="1"/>
    <col min="9097" max="9101" width="0" style="100" hidden="1" customWidth="1"/>
    <col min="9102" max="9102" width="9.44140625" style="100" bestFit="1" customWidth="1"/>
    <col min="9103" max="9103" width="15.109375" style="100" customWidth="1"/>
    <col min="9104" max="9349" width="9.109375" style="100"/>
    <col min="9350" max="9350" width="16.5546875" style="100" customWidth="1"/>
    <col min="9351" max="9351" width="46.109375" style="100" customWidth="1"/>
    <col min="9352" max="9352" width="7.5546875" style="100" bestFit="1" customWidth="1"/>
    <col min="9353" max="9357" width="0" style="100" hidden="1" customWidth="1"/>
    <col min="9358" max="9358" width="9.44140625" style="100" bestFit="1" customWidth="1"/>
    <col min="9359" max="9359" width="15.109375" style="100" customWidth="1"/>
    <col min="9360" max="9605" width="9.109375" style="100"/>
    <col min="9606" max="9606" width="16.5546875" style="100" customWidth="1"/>
    <col min="9607" max="9607" width="46.109375" style="100" customWidth="1"/>
    <col min="9608" max="9608" width="7.5546875" style="100" bestFit="1" customWidth="1"/>
    <col min="9609" max="9613" width="0" style="100" hidden="1" customWidth="1"/>
    <col min="9614" max="9614" width="9.44140625" style="100" bestFit="1" customWidth="1"/>
    <col min="9615" max="9615" width="15.109375" style="100" customWidth="1"/>
    <col min="9616" max="9861" width="9.109375" style="100"/>
    <col min="9862" max="9862" width="16.5546875" style="100" customWidth="1"/>
    <col min="9863" max="9863" width="46.109375" style="100" customWidth="1"/>
    <col min="9864" max="9864" width="7.5546875" style="100" bestFit="1" customWidth="1"/>
    <col min="9865" max="9869" width="0" style="100" hidden="1" customWidth="1"/>
    <col min="9870" max="9870" width="9.44140625" style="100" bestFit="1" customWidth="1"/>
    <col min="9871" max="9871" width="15.109375" style="100" customWidth="1"/>
    <col min="9872" max="10117" width="9.109375" style="100"/>
    <col min="10118" max="10118" width="16.5546875" style="100" customWidth="1"/>
    <col min="10119" max="10119" width="46.109375" style="100" customWidth="1"/>
    <col min="10120" max="10120" width="7.5546875" style="100" bestFit="1" customWidth="1"/>
    <col min="10121" max="10125" width="0" style="100" hidden="1" customWidth="1"/>
    <col min="10126" max="10126" width="9.44140625" style="100" bestFit="1" customWidth="1"/>
    <col min="10127" max="10127" width="15.109375" style="100" customWidth="1"/>
    <col min="10128" max="10373" width="9.109375" style="100"/>
    <col min="10374" max="10374" width="16.5546875" style="100" customWidth="1"/>
    <col min="10375" max="10375" width="46.109375" style="100" customWidth="1"/>
    <col min="10376" max="10376" width="7.5546875" style="100" bestFit="1" customWidth="1"/>
    <col min="10377" max="10381" width="0" style="100" hidden="1" customWidth="1"/>
    <col min="10382" max="10382" width="9.44140625" style="100" bestFit="1" customWidth="1"/>
    <col min="10383" max="10383" width="15.109375" style="100" customWidth="1"/>
    <col min="10384" max="10629" width="9.109375" style="100"/>
    <col min="10630" max="10630" width="16.5546875" style="100" customWidth="1"/>
    <col min="10631" max="10631" width="46.109375" style="100" customWidth="1"/>
    <col min="10632" max="10632" width="7.5546875" style="100" bestFit="1" customWidth="1"/>
    <col min="10633" max="10637" width="0" style="100" hidden="1" customWidth="1"/>
    <col min="10638" max="10638" width="9.44140625" style="100" bestFit="1" customWidth="1"/>
    <col min="10639" max="10639" width="15.109375" style="100" customWidth="1"/>
    <col min="10640" max="10885" width="9.109375" style="100"/>
    <col min="10886" max="10886" width="16.5546875" style="100" customWidth="1"/>
    <col min="10887" max="10887" width="46.109375" style="100" customWidth="1"/>
    <col min="10888" max="10888" width="7.5546875" style="100" bestFit="1" customWidth="1"/>
    <col min="10889" max="10893" width="0" style="100" hidden="1" customWidth="1"/>
    <col min="10894" max="10894" width="9.44140625" style="100" bestFit="1" customWidth="1"/>
    <col min="10895" max="10895" width="15.109375" style="100" customWidth="1"/>
    <col min="10896" max="11141" width="9.109375" style="100"/>
    <col min="11142" max="11142" width="16.5546875" style="100" customWidth="1"/>
    <col min="11143" max="11143" width="46.109375" style="100" customWidth="1"/>
    <col min="11144" max="11144" width="7.5546875" style="100" bestFit="1" customWidth="1"/>
    <col min="11145" max="11149" width="0" style="100" hidden="1" customWidth="1"/>
    <col min="11150" max="11150" width="9.44140625" style="100" bestFit="1" customWidth="1"/>
    <col min="11151" max="11151" width="15.109375" style="100" customWidth="1"/>
    <col min="11152" max="11397" width="9.109375" style="100"/>
    <col min="11398" max="11398" width="16.5546875" style="100" customWidth="1"/>
    <col min="11399" max="11399" width="46.109375" style="100" customWidth="1"/>
    <col min="11400" max="11400" width="7.5546875" style="100" bestFit="1" customWidth="1"/>
    <col min="11401" max="11405" width="0" style="100" hidden="1" customWidth="1"/>
    <col min="11406" max="11406" width="9.44140625" style="100" bestFit="1" customWidth="1"/>
    <col min="11407" max="11407" width="15.109375" style="100" customWidth="1"/>
    <col min="11408" max="11653" width="9.109375" style="100"/>
    <col min="11654" max="11654" width="16.5546875" style="100" customWidth="1"/>
    <col min="11655" max="11655" width="46.109375" style="100" customWidth="1"/>
    <col min="11656" max="11656" width="7.5546875" style="100" bestFit="1" customWidth="1"/>
    <col min="11657" max="11661" width="0" style="100" hidden="1" customWidth="1"/>
    <col min="11662" max="11662" width="9.44140625" style="100" bestFit="1" customWidth="1"/>
    <col min="11663" max="11663" width="15.109375" style="100" customWidth="1"/>
    <col min="11664" max="11909" width="9.109375" style="100"/>
    <col min="11910" max="11910" width="16.5546875" style="100" customWidth="1"/>
    <col min="11911" max="11911" width="46.109375" style="100" customWidth="1"/>
    <col min="11912" max="11912" width="7.5546875" style="100" bestFit="1" customWidth="1"/>
    <col min="11913" max="11917" width="0" style="100" hidden="1" customWidth="1"/>
    <col min="11918" max="11918" width="9.44140625" style="100" bestFit="1" customWidth="1"/>
    <col min="11919" max="11919" width="15.109375" style="100" customWidth="1"/>
    <col min="11920" max="12165" width="9.109375" style="100"/>
    <col min="12166" max="12166" width="16.5546875" style="100" customWidth="1"/>
    <col min="12167" max="12167" width="46.109375" style="100" customWidth="1"/>
    <col min="12168" max="12168" width="7.5546875" style="100" bestFit="1" customWidth="1"/>
    <col min="12169" max="12173" width="0" style="100" hidden="1" customWidth="1"/>
    <col min="12174" max="12174" width="9.44140625" style="100" bestFit="1" customWidth="1"/>
    <col min="12175" max="12175" width="15.109375" style="100" customWidth="1"/>
    <col min="12176" max="12421" width="9.109375" style="100"/>
    <col min="12422" max="12422" width="16.5546875" style="100" customWidth="1"/>
    <col min="12423" max="12423" width="46.109375" style="100" customWidth="1"/>
    <col min="12424" max="12424" width="7.5546875" style="100" bestFit="1" customWidth="1"/>
    <col min="12425" max="12429" width="0" style="100" hidden="1" customWidth="1"/>
    <col min="12430" max="12430" width="9.44140625" style="100" bestFit="1" customWidth="1"/>
    <col min="12431" max="12431" width="15.109375" style="100" customWidth="1"/>
    <col min="12432" max="12677" width="9.109375" style="100"/>
    <col min="12678" max="12678" width="16.5546875" style="100" customWidth="1"/>
    <col min="12679" max="12679" width="46.109375" style="100" customWidth="1"/>
    <col min="12680" max="12680" width="7.5546875" style="100" bestFit="1" customWidth="1"/>
    <col min="12681" max="12685" width="0" style="100" hidden="1" customWidth="1"/>
    <col min="12686" max="12686" width="9.44140625" style="100" bestFit="1" customWidth="1"/>
    <col min="12687" max="12687" width="15.109375" style="100" customWidth="1"/>
    <col min="12688" max="12933" width="9.109375" style="100"/>
    <col min="12934" max="12934" width="16.5546875" style="100" customWidth="1"/>
    <col min="12935" max="12935" width="46.109375" style="100" customWidth="1"/>
    <col min="12936" max="12936" width="7.5546875" style="100" bestFit="1" customWidth="1"/>
    <col min="12937" max="12941" width="0" style="100" hidden="1" customWidth="1"/>
    <col min="12942" max="12942" width="9.44140625" style="100" bestFit="1" customWidth="1"/>
    <col min="12943" max="12943" width="15.109375" style="100" customWidth="1"/>
    <col min="12944" max="13189" width="9.109375" style="100"/>
    <col min="13190" max="13190" width="16.5546875" style="100" customWidth="1"/>
    <col min="13191" max="13191" width="46.109375" style="100" customWidth="1"/>
    <col min="13192" max="13192" width="7.5546875" style="100" bestFit="1" customWidth="1"/>
    <col min="13193" max="13197" width="0" style="100" hidden="1" customWidth="1"/>
    <col min="13198" max="13198" width="9.44140625" style="100" bestFit="1" customWidth="1"/>
    <col min="13199" max="13199" width="15.109375" style="100" customWidth="1"/>
    <col min="13200" max="13445" width="9.109375" style="100"/>
    <col min="13446" max="13446" width="16.5546875" style="100" customWidth="1"/>
    <col min="13447" max="13447" width="46.109375" style="100" customWidth="1"/>
    <col min="13448" max="13448" width="7.5546875" style="100" bestFit="1" customWidth="1"/>
    <col min="13449" max="13453" width="0" style="100" hidden="1" customWidth="1"/>
    <col min="13454" max="13454" width="9.44140625" style="100" bestFit="1" customWidth="1"/>
    <col min="13455" max="13455" width="15.109375" style="100" customWidth="1"/>
    <col min="13456" max="13701" width="9.109375" style="100"/>
    <col min="13702" max="13702" width="16.5546875" style="100" customWidth="1"/>
    <col min="13703" max="13703" width="46.109375" style="100" customWidth="1"/>
    <col min="13704" max="13704" width="7.5546875" style="100" bestFit="1" customWidth="1"/>
    <col min="13705" max="13709" width="0" style="100" hidden="1" customWidth="1"/>
    <col min="13710" max="13710" width="9.44140625" style="100" bestFit="1" customWidth="1"/>
    <col min="13711" max="13711" width="15.109375" style="100" customWidth="1"/>
    <col min="13712" max="13957" width="9.109375" style="100"/>
    <col min="13958" max="13958" width="16.5546875" style="100" customWidth="1"/>
    <col min="13959" max="13959" width="46.109375" style="100" customWidth="1"/>
    <col min="13960" max="13960" width="7.5546875" style="100" bestFit="1" customWidth="1"/>
    <col min="13961" max="13965" width="0" style="100" hidden="1" customWidth="1"/>
    <col min="13966" max="13966" width="9.44140625" style="100" bestFit="1" customWidth="1"/>
    <col min="13967" max="13967" width="15.109375" style="100" customWidth="1"/>
    <col min="13968" max="14213" width="9.109375" style="100"/>
    <col min="14214" max="14214" width="16.5546875" style="100" customWidth="1"/>
    <col min="14215" max="14215" width="46.109375" style="100" customWidth="1"/>
    <col min="14216" max="14216" width="7.5546875" style="100" bestFit="1" customWidth="1"/>
    <col min="14217" max="14221" width="0" style="100" hidden="1" customWidth="1"/>
    <col min="14222" max="14222" width="9.44140625" style="100" bestFit="1" customWidth="1"/>
    <col min="14223" max="14223" width="15.109375" style="100" customWidth="1"/>
    <col min="14224" max="14469" width="9.109375" style="100"/>
    <col min="14470" max="14470" width="16.5546875" style="100" customWidth="1"/>
    <col min="14471" max="14471" width="46.109375" style="100" customWidth="1"/>
    <col min="14472" max="14472" width="7.5546875" style="100" bestFit="1" customWidth="1"/>
    <col min="14473" max="14477" width="0" style="100" hidden="1" customWidth="1"/>
    <col min="14478" max="14478" width="9.44140625" style="100" bestFit="1" customWidth="1"/>
    <col min="14479" max="14479" width="15.109375" style="100" customWidth="1"/>
    <col min="14480" max="14725" width="9.109375" style="100"/>
    <col min="14726" max="14726" width="16.5546875" style="100" customWidth="1"/>
    <col min="14727" max="14727" width="46.109375" style="100" customWidth="1"/>
    <col min="14728" max="14728" width="7.5546875" style="100" bestFit="1" customWidth="1"/>
    <col min="14729" max="14733" width="0" style="100" hidden="1" customWidth="1"/>
    <col min="14734" max="14734" width="9.44140625" style="100" bestFit="1" customWidth="1"/>
    <col min="14735" max="14735" width="15.109375" style="100" customWidth="1"/>
    <col min="14736" max="14981" width="9.109375" style="100"/>
    <col min="14982" max="14982" width="16.5546875" style="100" customWidth="1"/>
    <col min="14983" max="14983" width="46.109375" style="100" customWidth="1"/>
    <col min="14984" max="14984" width="7.5546875" style="100" bestFit="1" customWidth="1"/>
    <col min="14985" max="14989" width="0" style="100" hidden="1" customWidth="1"/>
    <col min="14990" max="14990" width="9.44140625" style="100" bestFit="1" customWidth="1"/>
    <col min="14991" max="14991" width="15.109375" style="100" customWidth="1"/>
    <col min="14992" max="15237" width="9.109375" style="100"/>
    <col min="15238" max="15238" width="16.5546875" style="100" customWidth="1"/>
    <col min="15239" max="15239" width="46.109375" style="100" customWidth="1"/>
    <col min="15240" max="15240" width="7.5546875" style="100" bestFit="1" customWidth="1"/>
    <col min="15241" max="15245" width="0" style="100" hidden="1" customWidth="1"/>
    <col min="15246" max="15246" width="9.44140625" style="100" bestFit="1" customWidth="1"/>
    <col min="15247" max="15247" width="15.109375" style="100" customWidth="1"/>
    <col min="15248" max="15493" width="9.109375" style="100"/>
    <col min="15494" max="15494" width="16.5546875" style="100" customWidth="1"/>
    <col min="15495" max="15495" width="46.109375" style="100" customWidth="1"/>
    <col min="15496" max="15496" width="7.5546875" style="100" bestFit="1" customWidth="1"/>
    <col min="15497" max="15501" width="0" style="100" hidden="1" customWidth="1"/>
    <col min="15502" max="15502" width="9.44140625" style="100" bestFit="1" customWidth="1"/>
    <col min="15503" max="15503" width="15.109375" style="100" customWidth="1"/>
    <col min="15504" max="15749" width="9.109375" style="100"/>
    <col min="15750" max="15750" width="16.5546875" style="100" customWidth="1"/>
    <col min="15751" max="15751" width="46.109375" style="100" customWidth="1"/>
    <col min="15752" max="15752" width="7.5546875" style="100" bestFit="1" customWidth="1"/>
    <col min="15753" max="15757" width="0" style="100" hidden="1" customWidth="1"/>
    <col min="15758" max="15758" width="9.44140625" style="100" bestFit="1" customWidth="1"/>
    <col min="15759" max="15759" width="15.109375" style="100" customWidth="1"/>
    <col min="15760" max="16005" width="9.109375" style="100"/>
    <col min="16006" max="16006" width="16.5546875" style="100" customWidth="1"/>
    <col min="16007" max="16007" width="46.109375" style="100" customWidth="1"/>
    <col min="16008" max="16008" width="7.5546875" style="100" bestFit="1" customWidth="1"/>
    <col min="16009" max="16013" width="0" style="100" hidden="1" customWidth="1"/>
    <col min="16014" max="16014" width="9.44140625" style="100" bestFit="1" customWidth="1"/>
    <col min="16015" max="16015" width="15.109375" style="100" customWidth="1"/>
    <col min="16016" max="16319" width="9.109375" style="100"/>
    <col min="16320" max="16340" width="9.109375" style="100" customWidth="1"/>
    <col min="16341" max="16384" width="9.109375" style="100"/>
  </cols>
  <sheetData>
    <row r="1" spans="1:22" s="249" customFormat="1" ht="51" customHeight="1" x14ac:dyDescent="0.25">
      <c r="A1" s="737" t="s">
        <v>1259</v>
      </c>
      <c r="B1" s="735" t="s">
        <v>1</v>
      </c>
      <c r="C1" s="737" t="s">
        <v>1260</v>
      </c>
      <c r="D1" s="737" t="s">
        <v>1261</v>
      </c>
      <c r="E1" s="737" t="s">
        <v>3</v>
      </c>
      <c r="F1" s="737" t="s">
        <v>1262</v>
      </c>
      <c r="G1" s="737" t="s">
        <v>1263</v>
      </c>
      <c r="H1" s="737" t="s">
        <v>1264</v>
      </c>
      <c r="I1" s="737" t="s">
        <v>6</v>
      </c>
      <c r="J1" s="997" t="s">
        <v>1721</v>
      </c>
      <c r="K1" s="997" t="s">
        <v>78</v>
      </c>
      <c r="L1" s="997" t="s">
        <v>74</v>
      </c>
      <c r="M1" s="997" t="s">
        <v>76</v>
      </c>
      <c r="N1" s="997" t="s">
        <v>73</v>
      </c>
      <c r="O1" s="997" t="s">
        <v>72</v>
      </c>
      <c r="P1" s="997" t="s">
        <v>75</v>
      </c>
      <c r="Q1" s="997" t="s">
        <v>77</v>
      </c>
      <c r="R1" s="997" t="s">
        <v>86</v>
      </c>
      <c r="S1" s="974" t="s">
        <v>2784</v>
      </c>
      <c r="T1" s="974" t="s">
        <v>2789</v>
      </c>
      <c r="U1" s="997" t="s">
        <v>196</v>
      </c>
      <c r="V1" s="974" t="s">
        <v>1717</v>
      </c>
    </row>
    <row r="2" spans="1:22" s="249" customFormat="1" ht="73.5" customHeight="1" x14ac:dyDescent="0.25">
      <c r="A2" s="738"/>
      <c r="B2" s="736"/>
      <c r="C2" s="738" t="s">
        <v>7</v>
      </c>
      <c r="D2" s="738" t="s">
        <v>7</v>
      </c>
      <c r="E2" s="738" t="s">
        <v>8</v>
      </c>
      <c r="F2" s="738" t="s">
        <v>1265</v>
      </c>
      <c r="G2" s="738" t="s">
        <v>1266</v>
      </c>
      <c r="H2" s="738" t="s">
        <v>1267</v>
      </c>
      <c r="I2" s="738" t="s">
        <v>11</v>
      </c>
      <c r="J2" s="998"/>
      <c r="K2" s="998"/>
      <c r="L2" s="998"/>
      <c r="M2" s="998"/>
      <c r="N2" s="998"/>
      <c r="O2" s="998"/>
      <c r="P2" s="998"/>
      <c r="Q2" s="998"/>
      <c r="R2" s="999"/>
      <c r="S2" s="977"/>
      <c r="T2" s="975"/>
      <c r="U2" s="998"/>
      <c r="V2" s="975"/>
    </row>
    <row r="3" spans="1:22" s="249" customFormat="1" ht="174" customHeight="1" x14ac:dyDescent="0.25">
      <c r="A3" s="167" t="s">
        <v>39</v>
      </c>
      <c r="B3" s="739" t="s">
        <v>470</v>
      </c>
      <c r="C3" s="739" t="s">
        <v>1268</v>
      </c>
      <c r="D3" s="739" t="s">
        <v>1269</v>
      </c>
      <c r="E3" s="739" t="s">
        <v>1270</v>
      </c>
      <c r="F3" s="739" t="s">
        <v>1271</v>
      </c>
      <c r="G3" s="739" t="s">
        <v>1272</v>
      </c>
      <c r="H3" s="739" t="s">
        <v>1273</v>
      </c>
      <c r="I3" s="739" t="s">
        <v>1274</v>
      </c>
      <c r="J3" s="739" t="s">
        <v>1722</v>
      </c>
      <c r="K3" s="739" t="s">
        <v>79</v>
      </c>
      <c r="L3" s="739" t="s">
        <v>80</v>
      </c>
      <c r="M3" s="739" t="s">
        <v>81</v>
      </c>
      <c r="N3" s="739" t="s">
        <v>82</v>
      </c>
      <c r="O3" s="739" t="s">
        <v>83</v>
      </c>
      <c r="P3" s="739" t="s">
        <v>84</v>
      </c>
      <c r="Q3" s="739" t="s">
        <v>85</v>
      </c>
      <c r="R3" s="739" t="s">
        <v>87</v>
      </c>
      <c r="S3" s="740" t="s">
        <v>2783</v>
      </c>
      <c r="T3" s="740" t="s">
        <v>2790</v>
      </c>
      <c r="U3" s="739" t="s">
        <v>197</v>
      </c>
      <c r="V3" s="740" t="s">
        <v>1718</v>
      </c>
    </row>
    <row r="4" spans="1:22" ht="10.35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</row>
    <row r="5" spans="1:22" ht="18" x14ac:dyDescent="0.2">
      <c r="A5" s="976" t="s">
        <v>1975</v>
      </c>
      <c r="B5" s="976"/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6"/>
      <c r="Q5" s="976"/>
      <c r="R5" s="976"/>
      <c r="S5" s="976"/>
      <c r="T5" s="976"/>
      <c r="U5" s="976"/>
      <c r="V5" s="976"/>
    </row>
    <row r="6" spans="1:22" s="52" customFormat="1" ht="18" customHeight="1" x14ac:dyDescent="0.3">
      <c r="A6" s="47" t="s">
        <v>1275</v>
      </c>
      <c r="B6" s="48"/>
      <c r="C6" s="49"/>
      <c r="D6" s="49"/>
      <c r="E6" s="49"/>
      <c r="F6" s="50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ht="57.75" customHeight="1" x14ac:dyDescent="0.3">
      <c r="A7" s="60" t="s">
        <v>1900</v>
      </c>
      <c r="B7" s="74" t="s">
        <v>1903</v>
      </c>
      <c r="C7" s="168">
        <v>3600</v>
      </c>
      <c r="D7" s="62">
        <v>35</v>
      </c>
      <c r="E7" s="66">
        <v>20</v>
      </c>
      <c r="F7" s="62">
        <v>72</v>
      </c>
      <c r="G7" s="62">
        <v>18</v>
      </c>
      <c r="H7" s="66">
        <v>30</v>
      </c>
      <c r="I7" s="69" t="s">
        <v>12</v>
      </c>
      <c r="J7" s="917">
        <f t="shared" ref="J7:J10" si="0">S7/(1-R7)</f>
        <v>0.97425882352941184</v>
      </c>
      <c r="K7" s="56">
        <v>0.05</v>
      </c>
      <c r="L7" s="56">
        <v>0.02</v>
      </c>
      <c r="M7" s="56">
        <v>0.03</v>
      </c>
      <c r="N7" s="56">
        <v>0.04</v>
      </c>
      <c r="O7" s="56">
        <v>0.01</v>
      </c>
      <c r="P7" s="56">
        <v>0</v>
      </c>
      <c r="Q7" s="56">
        <v>0</v>
      </c>
      <c r="R7" s="56">
        <f t="shared" ref="R7:R10" si="1">SUM(K7:Q7)</f>
        <v>0.15000000000000002</v>
      </c>
      <c r="S7" s="917">
        <f>T7*1.2</f>
        <v>0.82812000000000008</v>
      </c>
      <c r="T7" s="774">
        <v>0.69010000000000005</v>
      </c>
      <c r="U7" s="69" t="s">
        <v>1022</v>
      </c>
      <c r="V7" s="58" t="s">
        <v>1720</v>
      </c>
    </row>
    <row r="8" spans="1:22" ht="31.2" x14ac:dyDescent="0.3">
      <c r="A8" s="60" t="s">
        <v>1901</v>
      </c>
      <c r="B8" s="74" t="s">
        <v>1276</v>
      </c>
      <c r="C8" s="168">
        <v>1200</v>
      </c>
      <c r="D8" s="62">
        <v>30</v>
      </c>
      <c r="E8" s="66">
        <v>60</v>
      </c>
      <c r="F8" s="62">
        <v>72</v>
      </c>
      <c r="G8" s="62">
        <v>16.25</v>
      </c>
      <c r="H8" s="66">
        <v>72</v>
      </c>
      <c r="I8" s="69" t="s">
        <v>12</v>
      </c>
      <c r="J8" s="917">
        <f t="shared" si="0"/>
        <v>0.97425882352941184</v>
      </c>
      <c r="K8" s="56">
        <v>0.05</v>
      </c>
      <c r="L8" s="56">
        <v>0.02</v>
      </c>
      <c r="M8" s="56">
        <v>0.03</v>
      </c>
      <c r="N8" s="56">
        <v>0.04</v>
      </c>
      <c r="O8" s="56">
        <v>0.01</v>
      </c>
      <c r="P8" s="56">
        <v>0</v>
      </c>
      <c r="Q8" s="56">
        <v>0</v>
      </c>
      <c r="R8" s="56">
        <f t="shared" si="1"/>
        <v>0.15000000000000002</v>
      </c>
      <c r="S8" s="917">
        <f t="shared" ref="S8:S10" si="2">T8*1.2</f>
        <v>0.82812000000000008</v>
      </c>
      <c r="T8" s="774">
        <v>0.69010000000000005</v>
      </c>
      <c r="U8" s="69" t="s">
        <v>1022</v>
      </c>
      <c r="V8" s="58" t="s">
        <v>1720</v>
      </c>
    </row>
    <row r="9" spans="1:22" ht="31.2" x14ac:dyDescent="0.3">
      <c r="A9" s="60" t="s">
        <v>1902</v>
      </c>
      <c r="B9" s="74" t="s">
        <v>1277</v>
      </c>
      <c r="C9" s="168">
        <v>600</v>
      </c>
      <c r="D9" s="62">
        <v>30</v>
      </c>
      <c r="E9" s="66">
        <v>60</v>
      </c>
      <c r="F9" s="62">
        <v>36</v>
      </c>
      <c r="G9" s="62">
        <v>8.1999999999999993</v>
      </c>
      <c r="H9" s="66">
        <v>144</v>
      </c>
      <c r="I9" s="69" t="s">
        <v>12</v>
      </c>
      <c r="J9" s="917">
        <f t="shared" si="0"/>
        <v>0.97425882352941184</v>
      </c>
      <c r="K9" s="56">
        <v>0.05</v>
      </c>
      <c r="L9" s="56">
        <v>0.02</v>
      </c>
      <c r="M9" s="56">
        <v>0.03</v>
      </c>
      <c r="N9" s="56">
        <v>0.04</v>
      </c>
      <c r="O9" s="56">
        <v>0.01</v>
      </c>
      <c r="P9" s="56">
        <v>0</v>
      </c>
      <c r="Q9" s="56">
        <v>0</v>
      </c>
      <c r="R9" s="56">
        <f t="shared" si="1"/>
        <v>0.15000000000000002</v>
      </c>
      <c r="S9" s="917">
        <f t="shared" si="2"/>
        <v>0.82812000000000008</v>
      </c>
      <c r="T9" s="774">
        <v>0.69010000000000005</v>
      </c>
      <c r="U9" s="69" t="s">
        <v>1022</v>
      </c>
      <c r="V9" s="58" t="s">
        <v>1720</v>
      </c>
    </row>
    <row r="10" spans="1:22" s="169" customFormat="1" ht="45" customHeight="1" x14ac:dyDescent="0.3">
      <c r="A10" s="60" t="s">
        <v>1278</v>
      </c>
      <c r="B10" s="87" t="s">
        <v>1279</v>
      </c>
      <c r="C10" s="168">
        <v>3000</v>
      </c>
      <c r="D10" s="62" t="s">
        <v>1280</v>
      </c>
      <c r="E10" s="66">
        <v>36</v>
      </c>
      <c r="F10" s="62">
        <v>108</v>
      </c>
      <c r="G10" s="62">
        <v>19.32</v>
      </c>
      <c r="H10" s="66">
        <v>54</v>
      </c>
      <c r="I10" s="88" t="s">
        <v>38</v>
      </c>
      <c r="J10" s="918">
        <f t="shared" si="0"/>
        <v>0.81430588235294132</v>
      </c>
      <c r="K10" s="65">
        <v>0.05</v>
      </c>
      <c r="L10" s="65">
        <v>0.02</v>
      </c>
      <c r="M10" s="65">
        <v>0.03</v>
      </c>
      <c r="N10" s="65">
        <v>0.04</v>
      </c>
      <c r="O10" s="65">
        <v>0.01</v>
      </c>
      <c r="P10" s="65">
        <v>0</v>
      </c>
      <c r="Q10" s="65">
        <v>0</v>
      </c>
      <c r="R10" s="65">
        <f t="shared" si="1"/>
        <v>0.15000000000000002</v>
      </c>
      <c r="S10" s="917">
        <f t="shared" si="2"/>
        <v>0.69216000000000011</v>
      </c>
      <c r="T10" s="774">
        <v>0.57680000000000009</v>
      </c>
      <c r="U10" s="88" t="s">
        <v>1022</v>
      </c>
      <c r="V10" s="67" t="s">
        <v>1720</v>
      </c>
    </row>
    <row r="11" spans="1:22" s="52" customFormat="1" ht="13.8" x14ac:dyDescent="0.3">
      <c r="B11" s="90"/>
      <c r="C11" s="91"/>
    </row>
    <row r="12" spans="1:22" s="52" customFormat="1" ht="18" x14ac:dyDescent="0.35">
      <c r="A12" s="92" t="s">
        <v>1281</v>
      </c>
      <c r="B12" s="93" t="s">
        <v>1282</v>
      </c>
      <c r="C12" s="91"/>
    </row>
    <row r="13" spans="1:22" s="52" customFormat="1" ht="18" x14ac:dyDescent="0.35">
      <c r="A13" s="92" t="s">
        <v>1281</v>
      </c>
      <c r="B13" s="93" t="s">
        <v>1283</v>
      </c>
      <c r="C13" s="91"/>
    </row>
    <row r="153" spans="9:9" x14ac:dyDescent="0.2">
      <c r="I153" s="100">
        <v>1266.6192000000001</v>
      </c>
    </row>
  </sheetData>
  <sheetProtection algorithmName="SHA-512" hashValue="LAi05zOiUQm7XDelBWgqe94RWUq3Il7qSh+LmEUkc0tUGF623gxOFOTKmsZUBLsbWUpOdnTH1JIwbR6TYVpz7A==" saltValue="noWCJjy50Cc7W/H8Jl9DAg==" spinCount="100000" sheet="1" objects="1" scenarios="1"/>
  <mergeCells count="14">
    <mergeCell ref="T1:T2"/>
    <mergeCell ref="A5:V5"/>
    <mergeCell ref="V1:V2"/>
    <mergeCell ref="U1:U2"/>
    <mergeCell ref="O1:O2"/>
    <mergeCell ref="J1:J2"/>
    <mergeCell ref="K1:K2"/>
    <mergeCell ref="L1:L2"/>
    <mergeCell ref="M1:M2"/>
    <mergeCell ref="N1:N2"/>
    <mergeCell ref="P1:P2"/>
    <mergeCell ref="Q1:Q2"/>
    <mergeCell ref="R1:R2"/>
    <mergeCell ref="S1:S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38" firstPageNumber="64" orientation="landscape" useFirstPageNumber="1" r:id="rId1"/>
  <headerFooter scaleWithDoc="0" alignWithMargins="0">
    <oddFooter>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view="pageBreakPreview" zoomScale="55" zoomScaleSheetLayoutView="55" workbookViewId="0">
      <selection activeCell="J1" sqref="J1:X1048576"/>
    </sheetView>
  </sheetViews>
  <sheetFormatPr defaultRowHeight="10.199999999999999" x14ac:dyDescent="0.2"/>
  <cols>
    <col min="1" max="1" width="21" style="100" customWidth="1"/>
    <col min="2" max="2" width="52.109375" style="100" customWidth="1"/>
    <col min="3" max="3" width="7.5546875" style="100" customWidth="1"/>
    <col min="4" max="4" width="9.109375" style="100" customWidth="1"/>
    <col min="5" max="5" width="11" style="100" customWidth="1"/>
    <col min="6" max="6" width="13.44140625" style="100" customWidth="1"/>
    <col min="7" max="8" width="9.109375" style="100" customWidth="1"/>
    <col min="9" max="9" width="11.5546875" style="100" customWidth="1"/>
    <col min="10" max="10" width="13.44140625" style="100" customWidth="1"/>
    <col min="11" max="11" width="16.88671875" style="100" hidden="1" customWidth="1"/>
    <col min="12" max="12" width="17.44140625" style="100" hidden="1" customWidth="1"/>
    <col min="13" max="13" width="16.88671875" style="100" hidden="1" customWidth="1"/>
    <col min="14" max="14" width="16" style="100" hidden="1" customWidth="1"/>
    <col min="15" max="15" width="19.5546875" style="100" hidden="1" customWidth="1"/>
    <col min="16" max="16" width="16.44140625" style="100" hidden="1" customWidth="1"/>
    <col min="17" max="17" width="18.109375" style="100" hidden="1" customWidth="1"/>
    <col min="18" max="18" width="15.44140625" style="100" hidden="1" customWidth="1"/>
    <col min="19" max="19" width="19" style="100" hidden="1" customWidth="1"/>
    <col min="20" max="20" width="16.5546875" style="100" hidden="1" customWidth="1"/>
    <col min="21" max="21" width="18" style="100" customWidth="1"/>
    <col min="22" max="134" width="9.109375" style="100"/>
    <col min="135" max="135" width="16.5546875" style="100" customWidth="1"/>
    <col min="136" max="136" width="52.109375" style="100" customWidth="1"/>
    <col min="137" max="137" width="7.5546875" style="100" bestFit="1" customWidth="1"/>
    <col min="138" max="139" width="9.109375" style="100"/>
    <col min="140" max="140" width="11.5546875" style="100" customWidth="1"/>
    <col min="141" max="142" width="9.109375" style="100"/>
    <col min="143" max="143" width="9.44140625" style="100" bestFit="1" customWidth="1"/>
    <col min="144" max="144" width="18.88671875" style="100" bestFit="1" customWidth="1"/>
    <col min="145" max="390" width="9.109375" style="100"/>
    <col min="391" max="391" width="16.5546875" style="100" customWidth="1"/>
    <col min="392" max="392" width="52.109375" style="100" customWidth="1"/>
    <col min="393" max="393" width="7.5546875" style="100" bestFit="1" customWidth="1"/>
    <col min="394" max="395" width="9.109375" style="100"/>
    <col min="396" max="396" width="11.5546875" style="100" customWidth="1"/>
    <col min="397" max="398" width="9.109375" style="100"/>
    <col min="399" max="399" width="9.44140625" style="100" bestFit="1" customWidth="1"/>
    <col min="400" max="400" width="18.88671875" style="100" bestFit="1" customWidth="1"/>
    <col min="401" max="646" width="9.109375" style="100"/>
    <col min="647" max="647" width="16.5546875" style="100" customWidth="1"/>
    <col min="648" max="648" width="52.109375" style="100" customWidth="1"/>
    <col min="649" max="649" width="7.5546875" style="100" bestFit="1" customWidth="1"/>
    <col min="650" max="651" width="9.109375" style="100"/>
    <col min="652" max="652" width="11.5546875" style="100" customWidth="1"/>
    <col min="653" max="654" width="9.109375" style="100"/>
    <col min="655" max="655" width="9.44140625" style="100" bestFit="1" customWidth="1"/>
    <col min="656" max="656" width="18.88671875" style="100" bestFit="1" customWidth="1"/>
    <col min="657" max="902" width="9.109375" style="100"/>
    <col min="903" max="903" width="16.5546875" style="100" customWidth="1"/>
    <col min="904" max="904" width="52.109375" style="100" customWidth="1"/>
    <col min="905" max="905" width="7.5546875" style="100" bestFit="1" customWidth="1"/>
    <col min="906" max="907" width="9.109375" style="100"/>
    <col min="908" max="908" width="11.5546875" style="100" customWidth="1"/>
    <col min="909" max="910" width="9.109375" style="100"/>
    <col min="911" max="911" width="9.44140625" style="100" bestFit="1" customWidth="1"/>
    <col min="912" max="912" width="18.88671875" style="100" bestFit="1" customWidth="1"/>
    <col min="913" max="1158" width="9.109375" style="100"/>
    <col min="1159" max="1159" width="16.5546875" style="100" customWidth="1"/>
    <col min="1160" max="1160" width="52.109375" style="100" customWidth="1"/>
    <col min="1161" max="1161" width="7.5546875" style="100" bestFit="1" customWidth="1"/>
    <col min="1162" max="1163" width="9.109375" style="100"/>
    <col min="1164" max="1164" width="11.5546875" style="100" customWidth="1"/>
    <col min="1165" max="1166" width="9.109375" style="100"/>
    <col min="1167" max="1167" width="9.44140625" style="100" bestFit="1" customWidth="1"/>
    <col min="1168" max="1168" width="18.88671875" style="100" bestFit="1" customWidth="1"/>
    <col min="1169" max="1414" width="9.109375" style="100"/>
    <col min="1415" max="1415" width="16.5546875" style="100" customWidth="1"/>
    <col min="1416" max="1416" width="52.109375" style="100" customWidth="1"/>
    <col min="1417" max="1417" width="7.5546875" style="100" bestFit="1" customWidth="1"/>
    <col min="1418" max="1419" width="9.109375" style="100"/>
    <col min="1420" max="1420" width="11.5546875" style="100" customWidth="1"/>
    <col min="1421" max="1422" width="9.109375" style="100"/>
    <col min="1423" max="1423" width="9.44140625" style="100" bestFit="1" customWidth="1"/>
    <col min="1424" max="1424" width="18.88671875" style="100" bestFit="1" customWidth="1"/>
    <col min="1425" max="1670" width="9.109375" style="100"/>
    <col min="1671" max="1671" width="16.5546875" style="100" customWidth="1"/>
    <col min="1672" max="1672" width="52.109375" style="100" customWidth="1"/>
    <col min="1673" max="1673" width="7.5546875" style="100" bestFit="1" customWidth="1"/>
    <col min="1674" max="1675" width="9.109375" style="100"/>
    <col min="1676" max="1676" width="11.5546875" style="100" customWidth="1"/>
    <col min="1677" max="1678" width="9.109375" style="100"/>
    <col min="1679" max="1679" width="9.44140625" style="100" bestFit="1" customWidth="1"/>
    <col min="1680" max="1680" width="18.88671875" style="100" bestFit="1" customWidth="1"/>
    <col min="1681" max="1926" width="9.109375" style="100"/>
    <col min="1927" max="1927" width="16.5546875" style="100" customWidth="1"/>
    <col min="1928" max="1928" width="52.109375" style="100" customWidth="1"/>
    <col min="1929" max="1929" width="7.5546875" style="100" bestFit="1" customWidth="1"/>
    <col min="1930" max="1931" width="9.109375" style="100"/>
    <col min="1932" max="1932" width="11.5546875" style="100" customWidth="1"/>
    <col min="1933" max="1934" width="9.109375" style="100"/>
    <col min="1935" max="1935" width="9.44140625" style="100" bestFit="1" customWidth="1"/>
    <col min="1936" max="1936" width="18.88671875" style="100" bestFit="1" customWidth="1"/>
    <col min="1937" max="2182" width="9.109375" style="100"/>
    <col min="2183" max="2183" width="16.5546875" style="100" customWidth="1"/>
    <col min="2184" max="2184" width="52.109375" style="100" customWidth="1"/>
    <col min="2185" max="2185" width="7.5546875" style="100" bestFit="1" customWidth="1"/>
    <col min="2186" max="2187" width="9.109375" style="100"/>
    <col min="2188" max="2188" width="11.5546875" style="100" customWidth="1"/>
    <col min="2189" max="2190" width="9.109375" style="100"/>
    <col min="2191" max="2191" width="9.44140625" style="100" bestFit="1" customWidth="1"/>
    <col min="2192" max="2192" width="18.88671875" style="100" bestFit="1" customWidth="1"/>
    <col min="2193" max="2438" width="9.109375" style="100"/>
    <col min="2439" max="2439" width="16.5546875" style="100" customWidth="1"/>
    <col min="2440" max="2440" width="52.109375" style="100" customWidth="1"/>
    <col min="2441" max="2441" width="7.5546875" style="100" bestFit="1" customWidth="1"/>
    <col min="2442" max="2443" width="9.109375" style="100"/>
    <col min="2444" max="2444" width="11.5546875" style="100" customWidth="1"/>
    <col min="2445" max="2446" width="9.109375" style="100"/>
    <col min="2447" max="2447" width="9.44140625" style="100" bestFit="1" customWidth="1"/>
    <col min="2448" max="2448" width="18.88671875" style="100" bestFit="1" customWidth="1"/>
    <col min="2449" max="2694" width="9.109375" style="100"/>
    <col min="2695" max="2695" width="16.5546875" style="100" customWidth="1"/>
    <col min="2696" max="2696" width="52.109375" style="100" customWidth="1"/>
    <col min="2697" max="2697" width="7.5546875" style="100" bestFit="1" customWidth="1"/>
    <col min="2698" max="2699" width="9.109375" style="100"/>
    <col min="2700" max="2700" width="11.5546875" style="100" customWidth="1"/>
    <col min="2701" max="2702" width="9.109375" style="100"/>
    <col min="2703" max="2703" width="9.44140625" style="100" bestFit="1" customWidth="1"/>
    <col min="2704" max="2704" width="18.88671875" style="100" bestFit="1" customWidth="1"/>
    <col min="2705" max="2950" width="9.109375" style="100"/>
    <col min="2951" max="2951" width="16.5546875" style="100" customWidth="1"/>
    <col min="2952" max="2952" width="52.109375" style="100" customWidth="1"/>
    <col min="2953" max="2953" width="7.5546875" style="100" bestFit="1" customWidth="1"/>
    <col min="2954" max="2955" width="9.109375" style="100"/>
    <col min="2956" max="2956" width="11.5546875" style="100" customWidth="1"/>
    <col min="2957" max="2958" width="9.109375" style="100"/>
    <col min="2959" max="2959" width="9.44140625" style="100" bestFit="1" customWidth="1"/>
    <col min="2960" max="2960" width="18.88671875" style="100" bestFit="1" customWidth="1"/>
    <col min="2961" max="3206" width="9.109375" style="100"/>
    <col min="3207" max="3207" width="16.5546875" style="100" customWidth="1"/>
    <col min="3208" max="3208" width="52.109375" style="100" customWidth="1"/>
    <col min="3209" max="3209" width="7.5546875" style="100" bestFit="1" customWidth="1"/>
    <col min="3210" max="3211" width="9.109375" style="100"/>
    <col min="3212" max="3212" width="11.5546875" style="100" customWidth="1"/>
    <col min="3213" max="3214" width="9.109375" style="100"/>
    <col min="3215" max="3215" width="9.44140625" style="100" bestFit="1" customWidth="1"/>
    <col min="3216" max="3216" width="18.88671875" style="100" bestFit="1" customWidth="1"/>
    <col min="3217" max="3462" width="9.109375" style="100"/>
    <col min="3463" max="3463" width="16.5546875" style="100" customWidth="1"/>
    <col min="3464" max="3464" width="52.109375" style="100" customWidth="1"/>
    <col min="3465" max="3465" width="7.5546875" style="100" bestFit="1" customWidth="1"/>
    <col min="3466" max="3467" width="9.109375" style="100"/>
    <col min="3468" max="3468" width="11.5546875" style="100" customWidth="1"/>
    <col min="3469" max="3470" width="9.109375" style="100"/>
    <col min="3471" max="3471" width="9.44140625" style="100" bestFit="1" customWidth="1"/>
    <col min="3472" max="3472" width="18.88671875" style="100" bestFit="1" customWidth="1"/>
    <col min="3473" max="3718" width="9.109375" style="100"/>
    <col min="3719" max="3719" width="16.5546875" style="100" customWidth="1"/>
    <col min="3720" max="3720" width="52.109375" style="100" customWidth="1"/>
    <col min="3721" max="3721" width="7.5546875" style="100" bestFit="1" customWidth="1"/>
    <col min="3722" max="3723" width="9.109375" style="100"/>
    <col min="3724" max="3724" width="11.5546875" style="100" customWidth="1"/>
    <col min="3725" max="3726" width="9.109375" style="100"/>
    <col min="3727" max="3727" width="9.44140625" style="100" bestFit="1" customWidth="1"/>
    <col min="3728" max="3728" width="18.88671875" style="100" bestFit="1" customWidth="1"/>
    <col min="3729" max="3974" width="9.109375" style="100"/>
    <col min="3975" max="3975" width="16.5546875" style="100" customWidth="1"/>
    <col min="3976" max="3976" width="52.109375" style="100" customWidth="1"/>
    <col min="3977" max="3977" width="7.5546875" style="100" bestFit="1" customWidth="1"/>
    <col min="3978" max="3979" width="9.109375" style="100"/>
    <col min="3980" max="3980" width="11.5546875" style="100" customWidth="1"/>
    <col min="3981" max="3982" width="9.109375" style="100"/>
    <col min="3983" max="3983" width="9.44140625" style="100" bestFit="1" customWidth="1"/>
    <col min="3984" max="3984" width="18.88671875" style="100" bestFit="1" customWidth="1"/>
    <col min="3985" max="4230" width="9.109375" style="100"/>
    <col min="4231" max="4231" width="16.5546875" style="100" customWidth="1"/>
    <col min="4232" max="4232" width="52.109375" style="100" customWidth="1"/>
    <col min="4233" max="4233" width="7.5546875" style="100" bestFit="1" customWidth="1"/>
    <col min="4234" max="4235" width="9.109375" style="100"/>
    <col min="4236" max="4236" width="11.5546875" style="100" customWidth="1"/>
    <col min="4237" max="4238" width="9.109375" style="100"/>
    <col min="4239" max="4239" width="9.44140625" style="100" bestFit="1" customWidth="1"/>
    <col min="4240" max="4240" width="18.88671875" style="100" bestFit="1" customWidth="1"/>
    <col min="4241" max="4486" width="9.109375" style="100"/>
    <col min="4487" max="4487" width="16.5546875" style="100" customWidth="1"/>
    <col min="4488" max="4488" width="52.109375" style="100" customWidth="1"/>
    <col min="4489" max="4489" width="7.5546875" style="100" bestFit="1" customWidth="1"/>
    <col min="4490" max="4491" width="9.109375" style="100"/>
    <col min="4492" max="4492" width="11.5546875" style="100" customWidth="1"/>
    <col min="4493" max="4494" width="9.109375" style="100"/>
    <col min="4495" max="4495" width="9.44140625" style="100" bestFit="1" customWidth="1"/>
    <col min="4496" max="4496" width="18.88671875" style="100" bestFit="1" customWidth="1"/>
    <col min="4497" max="4742" width="9.109375" style="100"/>
    <col min="4743" max="4743" width="16.5546875" style="100" customWidth="1"/>
    <col min="4744" max="4744" width="52.109375" style="100" customWidth="1"/>
    <col min="4745" max="4745" width="7.5546875" style="100" bestFit="1" customWidth="1"/>
    <col min="4746" max="4747" width="9.109375" style="100"/>
    <col min="4748" max="4748" width="11.5546875" style="100" customWidth="1"/>
    <col min="4749" max="4750" width="9.109375" style="100"/>
    <col min="4751" max="4751" width="9.44140625" style="100" bestFit="1" customWidth="1"/>
    <col min="4752" max="4752" width="18.88671875" style="100" bestFit="1" customWidth="1"/>
    <col min="4753" max="4998" width="9.109375" style="100"/>
    <col min="4999" max="4999" width="16.5546875" style="100" customWidth="1"/>
    <col min="5000" max="5000" width="52.109375" style="100" customWidth="1"/>
    <col min="5001" max="5001" width="7.5546875" style="100" bestFit="1" customWidth="1"/>
    <col min="5002" max="5003" width="9.109375" style="100"/>
    <col min="5004" max="5004" width="11.5546875" style="100" customWidth="1"/>
    <col min="5005" max="5006" width="9.109375" style="100"/>
    <col min="5007" max="5007" width="9.44140625" style="100" bestFit="1" customWidth="1"/>
    <col min="5008" max="5008" width="18.88671875" style="100" bestFit="1" customWidth="1"/>
    <col min="5009" max="5254" width="9.109375" style="100"/>
    <col min="5255" max="5255" width="16.5546875" style="100" customWidth="1"/>
    <col min="5256" max="5256" width="52.109375" style="100" customWidth="1"/>
    <col min="5257" max="5257" width="7.5546875" style="100" bestFit="1" customWidth="1"/>
    <col min="5258" max="5259" width="9.109375" style="100"/>
    <col min="5260" max="5260" width="11.5546875" style="100" customWidth="1"/>
    <col min="5261" max="5262" width="9.109375" style="100"/>
    <col min="5263" max="5263" width="9.44140625" style="100" bestFit="1" customWidth="1"/>
    <col min="5264" max="5264" width="18.88671875" style="100" bestFit="1" customWidth="1"/>
    <col min="5265" max="5510" width="9.109375" style="100"/>
    <col min="5511" max="5511" width="16.5546875" style="100" customWidth="1"/>
    <col min="5512" max="5512" width="52.109375" style="100" customWidth="1"/>
    <col min="5513" max="5513" width="7.5546875" style="100" bestFit="1" customWidth="1"/>
    <col min="5514" max="5515" width="9.109375" style="100"/>
    <col min="5516" max="5516" width="11.5546875" style="100" customWidth="1"/>
    <col min="5517" max="5518" width="9.109375" style="100"/>
    <col min="5519" max="5519" width="9.44140625" style="100" bestFit="1" customWidth="1"/>
    <col min="5520" max="5520" width="18.88671875" style="100" bestFit="1" customWidth="1"/>
    <col min="5521" max="5766" width="9.109375" style="100"/>
    <col min="5767" max="5767" width="16.5546875" style="100" customWidth="1"/>
    <col min="5768" max="5768" width="52.109375" style="100" customWidth="1"/>
    <col min="5769" max="5769" width="7.5546875" style="100" bestFit="1" customWidth="1"/>
    <col min="5770" max="5771" width="9.109375" style="100"/>
    <col min="5772" max="5772" width="11.5546875" style="100" customWidth="1"/>
    <col min="5773" max="5774" width="9.109375" style="100"/>
    <col min="5775" max="5775" width="9.44140625" style="100" bestFit="1" customWidth="1"/>
    <col min="5776" max="5776" width="18.88671875" style="100" bestFit="1" customWidth="1"/>
    <col min="5777" max="6022" width="9.109375" style="100"/>
    <col min="6023" max="6023" width="16.5546875" style="100" customWidth="1"/>
    <col min="6024" max="6024" width="52.109375" style="100" customWidth="1"/>
    <col min="6025" max="6025" width="7.5546875" style="100" bestFit="1" customWidth="1"/>
    <col min="6026" max="6027" width="9.109375" style="100"/>
    <col min="6028" max="6028" width="11.5546875" style="100" customWidth="1"/>
    <col min="6029" max="6030" width="9.109375" style="100"/>
    <col min="6031" max="6031" width="9.44140625" style="100" bestFit="1" customWidth="1"/>
    <col min="6032" max="6032" width="18.88671875" style="100" bestFit="1" customWidth="1"/>
    <col min="6033" max="6278" width="9.109375" style="100"/>
    <col min="6279" max="6279" width="16.5546875" style="100" customWidth="1"/>
    <col min="6280" max="6280" width="52.109375" style="100" customWidth="1"/>
    <col min="6281" max="6281" width="7.5546875" style="100" bestFit="1" customWidth="1"/>
    <col min="6282" max="6283" width="9.109375" style="100"/>
    <col min="6284" max="6284" width="11.5546875" style="100" customWidth="1"/>
    <col min="6285" max="6286" width="9.109375" style="100"/>
    <col min="6287" max="6287" width="9.44140625" style="100" bestFit="1" customWidth="1"/>
    <col min="6288" max="6288" width="18.88671875" style="100" bestFit="1" customWidth="1"/>
    <col min="6289" max="6534" width="9.109375" style="100"/>
    <col min="6535" max="6535" width="16.5546875" style="100" customWidth="1"/>
    <col min="6536" max="6536" width="52.109375" style="100" customWidth="1"/>
    <col min="6537" max="6537" width="7.5546875" style="100" bestFit="1" customWidth="1"/>
    <col min="6538" max="6539" width="9.109375" style="100"/>
    <col min="6540" max="6540" width="11.5546875" style="100" customWidth="1"/>
    <col min="6541" max="6542" width="9.109375" style="100"/>
    <col min="6543" max="6543" width="9.44140625" style="100" bestFit="1" customWidth="1"/>
    <col min="6544" max="6544" width="18.88671875" style="100" bestFit="1" customWidth="1"/>
    <col min="6545" max="6790" width="9.109375" style="100"/>
    <col min="6791" max="6791" width="16.5546875" style="100" customWidth="1"/>
    <col min="6792" max="6792" width="52.109375" style="100" customWidth="1"/>
    <col min="6793" max="6793" width="7.5546875" style="100" bestFit="1" customWidth="1"/>
    <col min="6794" max="6795" width="9.109375" style="100"/>
    <col min="6796" max="6796" width="11.5546875" style="100" customWidth="1"/>
    <col min="6797" max="6798" width="9.109375" style="100"/>
    <col min="6799" max="6799" width="9.44140625" style="100" bestFit="1" customWidth="1"/>
    <col min="6800" max="6800" width="18.88671875" style="100" bestFit="1" customWidth="1"/>
    <col min="6801" max="7046" width="9.109375" style="100"/>
    <col min="7047" max="7047" width="16.5546875" style="100" customWidth="1"/>
    <col min="7048" max="7048" width="52.109375" style="100" customWidth="1"/>
    <col min="7049" max="7049" width="7.5546875" style="100" bestFit="1" customWidth="1"/>
    <col min="7050" max="7051" width="9.109375" style="100"/>
    <col min="7052" max="7052" width="11.5546875" style="100" customWidth="1"/>
    <col min="7053" max="7054" width="9.109375" style="100"/>
    <col min="7055" max="7055" width="9.44140625" style="100" bestFit="1" customWidth="1"/>
    <col min="7056" max="7056" width="18.88671875" style="100" bestFit="1" customWidth="1"/>
    <col min="7057" max="7302" width="9.109375" style="100"/>
    <col min="7303" max="7303" width="16.5546875" style="100" customWidth="1"/>
    <col min="7304" max="7304" width="52.109375" style="100" customWidth="1"/>
    <col min="7305" max="7305" width="7.5546875" style="100" bestFit="1" customWidth="1"/>
    <col min="7306" max="7307" width="9.109375" style="100"/>
    <col min="7308" max="7308" width="11.5546875" style="100" customWidth="1"/>
    <col min="7309" max="7310" width="9.109375" style="100"/>
    <col min="7311" max="7311" width="9.44140625" style="100" bestFit="1" customWidth="1"/>
    <col min="7312" max="7312" width="18.88671875" style="100" bestFit="1" customWidth="1"/>
    <col min="7313" max="7558" width="9.109375" style="100"/>
    <col min="7559" max="7559" width="16.5546875" style="100" customWidth="1"/>
    <col min="7560" max="7560" width="52.109375" style="100" customWidth="1"/>
    <col min="7561" max="7561" width="7.5546875" style="100" bestFit="1" customWidth="1"/>
    <col min="7562" max="7563" width="9.109375" style="100"/>
    <col min="7564" max="7564" width="11.5546875" style="100" customWidth="1"/>
    <col min="7565" max="7566" width="9.109375" style="100"/>
    <col min="7567" max="7567" width="9.44140625" style="100" bestFit="1" customWidth="1"/>
    <col min="7568" max="7568" width="18.88671875" style="100" bestFit="1" customWidth="1"/>
    <col min="7569" max="7814" width="9.109375" style="100"/>
    <col min="7815" max="7815" width="16.5546875" style="100" customWidth="1"/>
    <col min="7816" max="7816" width="52.109375" style="100" customWidth="1"/>
    <col min="7817" max="7817" width="7.5546875" style="100" bestFit="1" customWidth="1"/>
    <col min="7818" max="7819" width="9.109375" style="100"/>
    <col min="7820" max="7820" width="11.5546875" style="100" customWidth="1"/>
    <col min="7821" max="7822" width="9.109375" style="100"/>
    <col min="7823" max="7823" width="9.44140625" style="100" bestFit="1" customWidth="1"/>
    <col min="7824" max="7824" width="18.88671875" style="100" bestFit="1" customWidth="1"/>
    <col min="7825" max="8070" width="9.109375" style="100"/>
    <col min="8071" max="8071" width="16.5546875" style="100" customWidth="1"/>
    <col min="8072" max="8072" width="52.109375" style="100" customWidth="1"/>
    <col min="8073" max="8073" width="7.5546875" style="100" bestFit="1" customWidth="1"/>
    <col min="8074" max="8075" width="9.109375" style="100"/>
    <col min="8076" max="8076" width="11.5546875" style="100" customWidth="1"/>
    <col min="8077" max="8078" width="9.109375" style="100"/>
    <col min="8079" max="8079" width="9.44140625" style="100" bestFit="1" customWidth="1"/>
    <col min="8080" max="8080" width="18.88671875" style="100" bestFit="1" customWidth="1"/>
    <col min="8081" max="8326" width="9.109375" style="100"/>
    <col min="8327" max="8327" width="16.5546875" style="100" customWidth="1"/>
    <col min="8328" max="8328" width="52.109375" style="100" customWidth="1"/>
    <col min="8329" max="8329" width="7.5546875" style="100" bestFit="1" customWidth="1"/>
    <col min="8330" max="8331" width="9.109375" style="100"/>
    <col min="8332" max="8332" width="11.5546875" style="100" customWidth="1"/>
    <col min="8333" max="8334" width="9.109375" style="100"/>
    <col min="8335" max="8335" width="9.44140625" style="100" bestFit="1" customWidth="1"/>
    <col min="8336" max="8336" width="18.88671875" style="100" bestFit="1" customWidth="1"/>
    <col min="8337" max="8582" width="9.109375" style="100"/>
    <col min="8583" max="8583" width="16.5546875" style="100" customWidth="1"/>
    <col min="8584" max="8584" width="52.109375" style="100" customWidth="1"/>
    <col min="8585" max="8585" width="7.5546875" style="100" bestFit="1" customWidth="1"/>
    <col min="8586" max="8587" width="9.109375" style="100"/>
    <col min="8588" max="8588" width="11.5546875" style="100" customWidth="1"/>
    <col min="8589" max="8590" width="9.109375" style="100"/>
    <col min="8591" max="8591" width="9.44140625" style="100" bestFit="1" customWidth="1"/>
    <col min="8592" max="8592" width="18.88671875" style="100" bestFit="1" customWidth="1"/>
    <col min="8593" max="8838" width="9.109375" style="100"/>
    <col min="8839" max="8839" width="16.5546875" style="100" customWidth="1"/>
    <col min="8840" max="8840" width="52.109375" style="100" customWidth="1"/>
    <col min="8841" max="8841" width="7.5546875" style="100" bestFit="1" customWidth="1"/>
    <col min="8842" max="8843" width="9.109375" style="100"/>
    <col min="8844" max="8844" width="11.5546875" style="100" customWidth="1"/>
    <col min="8845" max="8846" width="9.109375" style="100"/>
    <col min="8847" max="8847" width="9.44140625" style="100" bestFit="1" customWidth="1"/>
    <col min="8848" max="8848" width="18.88671875" style="100" bestFit="1" customWidth="1"/>
    <col min="8849" max="9094" width="9.109375" style="100"/>
    <col min="9095" max="9095" width="16.5546875" style="100" customWidth="1"/>
    <col min="9096" max="9096" width="52.109375" style="100" customWidth="1"/>
    <col min="9097" max="9097" width="7.5546875" style="100" bestFit="1" customWidth="1"/>
    <col min="9098" max="9099" width="9.109375" style="100"/>
    <col min="9100" max="9100" width="11.5546875" style="100" customWidth="1"/>
    <col min="9101" max="9102" width="9.109375" style="100"/>
    <col min="9103" max="9103" width="9.44140625" style="100" bestFit="1" customWidth="1"/>
    <col min="9104" max="9104" width="18.88671875" style="100" bestFit="1" customWidth="1"/>
    <col min="9105" max="9350" width="9.109375" style="100"/>
    <col min="9351" max="9351" width="16.5546875" style="100" customWidth="1"/>
    <col min="9352" max="9352" width="52.109375" style="100" customWidth="1"/>
    <col min="9353" max="9353" width="7.5546875" style="100" bestFit="1" customWidth="1"/>
    <col min="9354" max="9355" width="9.109375" style="100"/>
    <col min="9356" max="9356" width="11.5546875" style="100" customWidth="1"/>
    <col min="9357" max="9358" width="9.109375" style="100"/>
    <col min="9359" max="9359" width="9.44140625" style="100" bestFit="1" customWidth="1"/>
    <col min="9360" max="9360" width="18.88671875" style="100" bestFit="1" customWidth="1"/>
    <col min="9361" max="9606" width="9.109375" style="100"/>
    <col min="9607" max="9607" width="16.5546875" style="100" customWidth="1"/>
    <col min="9608" max="9608" width="52.109375" style="100" customWidth="1"/>
    <col min="9609" max="9609" width="7.5546875" style="100" bestFit="1" customWidth="1"/>
    <col min="9610" max="9611" width="9.109375" style="100"/>
    <col min="9612" max="9612" width="11.5546875" style="100" customWidth="1"/>
    <col min="9613" max="9614" width="9.109375" style="100"/>
    <col min="9615" max="9615" width="9.44140625" style="100" bestFit="1" customWidth="1"/>
    <col min="9616" max="9616" width="18.88671875" style="100" bestFit="1" customWidth="1"/>
    <col min="9617" max="9862" width="9.109375" style="100"/>
    <col min="9863" max="9863" width="16.5546875" style="100" customWidth="1"/>
    <col min="9864" max="9864" width="52.109375" style="100" customWidth="1"/>
    <col min="9865" max="9865" width="7.5546875" style="100" bestFit="1" customWidth="1"/>
    <col min="9866" max="9867" width="9.109375" style="100"/>
    <col min="9868" max="9868" width="11.5546875" style="100" customWidth="1"/>
    <col min="9869" max="9870" width="9.109375" style="100"/>
    <col min="9871" max="9871" width="9.44140625" style="100" bestFit="1" customWidth="1"/>
    <col min="9872" max="9872" width="18.88671875" style="100" bestFit="1" customWidth="1"/>
    <col min="9873" max="10118" width="9.109375" style="100"/>
    <col min="10119" max="10119" width="16.5546875" style="100" customWidth="1"/>
    <col min="10120" max="10120" width="52.109375" style="100" customWidth="1"/>
    <col min="10121" max="10121" width="7.5546875" style="100" bestFit="1" customWidth="1"/>
    <col min="10122" max="10123" width="9.109375" style="100"/>
    <col min="10124" max="10124" width="11.5546875" style="100" customWidth="1"/>
    <col min="10125" max="10126" width="9.109375" style="100"/>
    <col min="10127" max="10127" width="9.44140625" style="100" bestFit="1" customWidth="1"/>
    <col min="10128" max="10128" width="18.88671875" style="100" bestFit="1" customWidth="1"/>
    <col min="10129" max="10374" width="9.109375" style="100"/>
    <col min="10375" max="10375" width="16.5546875" style="100" customWidth="1"/>
    <col min="10376" max="10376" width="52.109375" style="100" customWidth="1"/>
    <col min="10377" max="10377" width="7.5546875" style="100" bestFit="1" customWidth="1"/>
    <col min="10378" max="10379" width="9.109375" style="100"/>
    <col min="10380" max="10380" width="11.5546875" style="100" customWidth="1"/>
    <col min="10381" max="10382" width="9.109375" style="100"/>
    <col min="10383" max="10383" width="9.44140625" style="100" bestFit="1" customWidth="1"/>
    <col min="10384" max="10384" width="18.88671875" style="100" bestFit="1" customWidth="1"/>
    <col min="10385" max="10630" width="9.109375" style="100"/>
    <col min="10631" max="10631" width="16.5546875" style="100" customWidth="1"/>
    <col min="10632" max="10632" width="52.109375" style="100" customWidth="1"/>
    <col min="10633" max="10633" width="7.5546875" style="100" bestFit="1" customWidth="1"/>
    <col min="10634" max="10635" width="9.109375" style="100"/>
    <col min="10636" max="10636" width="11.5546875" style="100" customWidth="1"/>
    <col min="10637" max="10638" width="9.109375" style="100"/>
    <col min="10639" max="10639" width="9.44140625" style="100" bestFit="1" customWidth="1"/>
    <col min="10640" max="10640" width="18.88671875" style="100" bestFit="1" customWidth="1"/>
    <col min="10641" max="10886" width="9.109375" style="100"/>
    <col min="10887" max="10887" width="16.5546875" style="100" customWidth="1"/>
    <col min="10888" max="10888" width="52.109375" style="100" customWidth="1"/>
    <col min="10889" max="10889" width="7.5546875" style="100" bestFit="1" customWidth="1"/>
    <col min="10890" max="10891" width="9.109375" style="100"/>
    <col min="10892" max="10892" width="11.5546875" style="100" customWidth="1"/>
    <col min="10893" max="10894" width="9.109375" style="100"/>
    <col min="10895" max="10895" width="9.44140625" style="100" bestFit="1" customWidth="1"/>
    <col min="10896" max="10896" width="18.88671875" style="100" bestFit="1" customWidth="1"/>
    <col min="10897" max="11142" width="9.109375" style="100"/>
    <col min="11143" max="11143" width="16.5546875" style="100" customWidth="1"/>
    <col min="11144" max="11144" width="52.109375" style="100" customWidth="1"/>
    <col min="11145" max="11145" width="7.5546875" style="100" bestFit="1" customWidth="1"/>
    <col min="11146" max="11147" width="9.109375" style="100"/>
    <col min="11148" max="11148" width="11.5546875" style="100" customWidth="1"/>
    <col min="11149" max="11150" width="9.109375" style="100"/>
    <col min="11151" max="11151" width="9.44140625" style="100" bestFit="1" customWidth="1"/>
    <col min="11152" max="11152" width="18.88671875" style="100" bestFit="1" customWidth="1"/>
    <col min="11153" max="11398" width="9.109375" style="100"/>
    <col min="11399" max="11399" width="16.5546875" style="100" customWidth="1"/>
    <col min="11400" max="11400" width="52.109375" style="100" customWidth="1"/>
    <col min="11401" max="11401" width="7.5546875" style="100" bestFit="1" customWidth="1"/>
    <col min="11402" max="11403" width="9.109375" style="100"/>
    <col min="11404" max="11404" width="11.5546875" style="100" customWidth="1"/>
    <col min="11405" max="11406" width="9.109375" style="100"/>
    <col min="11407" max="11407" width="9.44140625" style="100" bestFit="1" customWidth="1"/>
    <col min="11408" max="11408" width="18.88671875" style="100" bestFit="1" customWidth="1"/>
    <col min="11409" max="11654" width="9.109375" style="100"/>
    <col min="11655" max="11655" width="16.5546875" style="100" customWidth="1"/>
    <col min="11656" max="11656" width="52.109375" style="100" customWidth="1"/>
    <col min="11657" max="11657" width="7.5546875" style="100" bestFit="1" customWidth="1"/>
    <col min="11658" max="11659" width="9.109375" style="100"/>
    <col min="11660" max="11660" width="11.5546875" style="100" customWidth="1"/>
    <col min="11661" max="11662" width="9.109375" style="100"/>
    <col min="11663" max="11663" width="9.44140625" style="100" bestFit="1" customWidth="1"/>
    <col min="11664" max="11664" width="18.88671875" style="100" bestFit="1" customWidth="1"/>
    <col min="11665" max="11910" width="9.109375" style="100"/>
    <col min="11911" max="11911" width="16.5546875" style="100" customWidth="1"/>
    <col min="11912" max="11912" width="52.109375" style="100" customWidth="1"/>
    <col min="11913" max="11913" width="7.5546875" style="100" bestFit="1" customWidth="1"/>
    <col min="11914" max="11915" width="9.109375" style="100"/>
    <col min="11916" max="11916" width="11.5546875" style="100" customWidth="1"/>
    <col min="11917" max="11918" width="9.109375" style="100"/>
    <col min="11919" max="11919" width="9.44140625" style="100" bestFit="1" customWidth="1"/>
    <col min="11920" max="11920" width="18.88671875" style="100" bestFit="1" customWidth="1"/>
    <col min="11921" max="12166" width="9.109375" style="100"/>
    <col min="12167" max="12167" width="16.5546875" style="100" customWidth="1"/>
    <col min="12168" max="12168" width="52.109375" style="100" customWidth="1"/>
    <col min="12169" max="12169" width="7.5546875" style="100" bestFit="1" customWidth="1"/>
    <col min="12170" max="12171" width="9.109375" style="100"/>
    <col min="12172" max="12172" width="11.5546875" style="100" customWidth="1"/>
    <col min="12173" max="12174" width="9.109375" style="100"/>
    <col min="12175" max="12175" width="9.44140625" style="100" bestFit="1" customWidth="1"/>
    <col min="12176" max="12176" width="18.88671875" style="100" bestFit="1" customWidth="1"/>
    <col min="12177" max="12422" width="9.109375" style="100"/>
    <col min="12423" max="12423" width="16.5546875" style="100" customWidth="1"/>
    <col min="12424" max="12424" width="52.109375" style="100" customWidth="1"/>
    <col min="12425" max="12425" width="7.5546875" style="100" bestFit="1" customWidth="1"/>
    <col min="12426" max="12427" width="9.109375" style="100"/>
    <col min="12428" max="12428" width="11.5546875" style="100" customWidth="1"/>
    <col min="12429" max="12430" width="9.109375" style="100"/>
    <col min="12431" max="12431" width="9.44140625" style="100" bestFit="1" customWidth="1"/>
    <col min="12432" max="12432" width="18.88671875" style="100" bestFit="1" customWidth="1"/>
    <col min="12433" max="12678" width="9.109375" style="100"/>
    <col min="12679" max="12679" width="16.5546875" style="100" customWidth="1"/>
    <col min="12680" max="12680" width="52.109375" style="100" customWidth="1"/>
    <col min="12681" max="12681" width="7.5546875" style="100" bestFit="1" customWidth="1"/>
    <col min="12682" max="12683" width="9.109375" style="100"/>
    <col min="12684" max="12684" width="11.5546875" style="100" customWidth="1"/>
    <col min="12685" max="12686" width="9.109375" style="100"/>
    <col min="12687" max="12687" width="9.44140625" style="100" bestFit="1" customWidth="1"/>
    <col min="12688" max="12688" width="18.88671875" style="100" bestFit="1" customWidth="1"/>
    <col min="12689" max="12934" width="9.109375" style="100"/>
    <col min="12935" max="12935" width="16.5546875" style="100" customWidth="1"/>
    <col min="12936" max="12936" width="52.109375" style="100" customWidth="1"/>
    <col min="12937" max="12937" width="7.5546875" style="100" bestFit="1" customWidth="1"/>
    <col min="12938" max="12939" width="9.109375" style="100"/>
    <col min="12940" max="12940" width="11.5546875" style="100" customWidth="1"/>
    <col min="12941" max="12942" width="9.109375" style="100"/>
    <col min="12943" max="12943" width="9.44140625" style="100" bestFit="1" customWidth="1"/>
    <col min="12944" max="12944" width="18.88671875" style="100" bestFit="1" customWidth="1"/>
    <col min="12945" max="13190" width="9.109375" style="100"/>
    <col min="13191" max="13191" width="16.5546875" style="100" customWidth="1"/>
    <col min="13192" max="13192" width="52.109375" style="100" customWidth="1"/>
    <col min="13193" max="13193" width="7.5546875" style="100" bestFit="1" customWidth="1"/>
    <col min="13194" max="13195" width="9.109375" style="100"/>
    <col min="13196" max="13196" width="11.5546875" style="100" customWidth="1"/>
    <col min="13197" max="13198" width="9.109375" style="100"/>
    <col min="13199" max="13199" width="9.44140625" style="100" bestFit="1" customWidth="1"/>
    <col min="13200" max="13200" width="18.88671875" style="100" bestFit="1" customWidth="1"/>
    <col min="13201" max="13446" width="9.109375" style="100"/>
    <col min="13447" max="13447" width="16.5546875" style="100" customWidth="1"/>
    <col min="13448" max="13448" width="52.109375" style="100" customWidth="1"/>
    <col min="13449" max="13449" width="7.5546875" style="100" bestFit="1" customWidth="1"/>
    <col min="13450" max="13451" width="9.109375" style="100"/>
    <col min="13452" max="13452" width="11.5546875" style="100" customWidth="1"/>
    <col min="13453" max="13454" width="9.109375" style="100"/>
    <col min="13455" max="13455" width="9.44140625" style="100" bestFit="1" customWidth="1"/>
    <col min="13456" max="13456" width="18.88671875" style="100" bestFit="1" customWidth="1"/>
    <col min="13457" max="13702" width="9.109375" style="100"/>
    <col min="13703" max="13703" width="16.5546875" style="100" customWidth="1"/>
    <col min="13704" max="13704" width="52.109375" style="100" customWidth="1"/>
    <col min="13705" max="13705" width="7.5546875" style="100" bestFit="1" customWidth="1"/>
    <col min="13706" max="13707" width="9.109375" style="100"/>
    <col min="13708" max="13708" width="11.5546875" style="100" customWidth="1"/>
    <col min="13709" max="13710" width="9.109375" style="100"/>
    <col min="13711" max="13711" width="9.44140625" style="100" bestFit="1" customWidth="1"/>
    <col min="13712" max="13712" width="18.88671875" style="100" bestFit="1" customWidth="1"/>
    <col min="13713" max="13958" width="9.109375" style="100"/>
    <col min="13959" max="13959" width="16.5546875" style="100" customWidth="1"/>
    <col min="13960" max="13960" width="52.109375" style="100" customWidth="1"/>
    <col min="13961" max="13961" width="7.5546875" style="100" bestFit="1" customWidth="1"/>
    <col min="13962" max="13963" width="9.109375" style="100"/>
    <col min="13964" max="13964" width="11.5546875" style="100" customWidth="1"/>
    <col min="13965" max="13966" width="9.109375" style="100"/>
    <col min="13967" max="13967" width="9.44140625" style="100" bestFit="1" customWidth="1"/>
    <col min="13968" max="13968" width="18.88671875" style="100" bestFit="1" customWidth="1"/>
    <col min="13969" max="14214" width="9.109375" style="100"/>
    <col min="14215" max="14215" width="16.5546875" style="100" customWidth="1"/>
    <col min="14216" max="14216" width="52.109375" style="100" customWidth="1"/>
    <col min="14217" max="14217" width="7.5546875" style="100" bestFit="1" customWidth="1"/>
    <col min="14218" max="14219" width="9.109375" style="100"/>
    <col min="14220" max="14220" width="11.5546875" style="100" customWidth="1"/>
    <col min="14221" max="14222" width="9.109375" style="100"/>
    <col min="14223" max="14223" width="9.44140625" style="100" bestFit="1" customWidth="1"/>
    <col min="14224" max="14224" width="18.88671875" style="100" bestFit="1" customWidth="1"/>
    <col min="14225" max="14470" width="9.109375" style="100"/>
    <col min="14471" max="14471" width="16.5546875" style="100" customWidth="1"/>
    <col min="14472" max="14472" width="52.109375" style="100" customWidth="1"/>
    <col min="14473" max="14473" width="7.5546875" style="100" bestFit="1" customWidth="1"/>
    <col min="14474" max="14475" width="9.109375" style="100"/>
    <col min="14476" max="14476" width="11.5546875" style="100" customWidth="1"/>
    <col min="14477" max="14478" width="9.109375" style="100"/>
    <col min="14479" max="14479" width="9.44140625" style="100" bestFit="1" customWidth="1"/>
    <col min="14480" max="14480" width="18.88671875" style="100" bestFit="1" customWidth="1"/>
    <col min="14481" max="14726" width="9.109375" style="100"/>
    <col min="14727" max="14727" width="16.5546875" style="100" customWidth="1"/>
    <col min="14728" max="14728" width="52.109375" style="100" customWidth="1"/>
    <col min="14729" max="14729" width="7.5546875" style="100" bestFit="1" customWidth="1"/>
    <col min="14730" max="14731" width="9.109375" style="100"/>
    <col min="14732" max="14732" width="11.5546875" style="100" customWidth="1"/>
    <col min="14733" max="14734" width="9.109375" style="100"/>
    <col min="14735" max="14735" width="9.44140625" style="100" bestFit="1" customWidth="1"/>
    <col min="14736" max="14736" width="18.88671875" style="100" bestFit="1" customWidth="1"/>
    <col min="14737" max="14982" width="9.109375" style="100"/>
    <col min="14983" max="14983" width="16.5546875" style="100" customWidth="1"/>
    <col min="14984" max="14984" width="52.109375" style="100" customWidth="1"/>
    <col min="14985" max="14985" width="7.5546875" style="100" bestFit="1" customWidth="1"/>
    <col min="14986" max="14987" width="9.109375" style="100"/>
    <col min="14988" max="14988" width="11.5546875" style="100" customWidth="1"/>
    <col min="14989" max="14990" width="9.109375" style="100"/>
    <col min="14991" max="14991" width="9.44140625" style="100" bestFit="1" customWidth="1"/>
    <col min="14992" max="14992" width="18.88671875" style="100" bestFit="1" customWidth="1"/>
    <col min="14993" max="15238" width="9.109375" style="100"/>
    <col min="15239" max="15239" width="16.5546875" style="100" customWidth="1"/>
    <col min="15240" max="15240" width="52.109375" style="100" customWidth="1"/>
    <col min="15241" max="15241" width="7.5546875" style="100" bestFit="1" customWidth="1"/>
    <col min="15242" max="15243" width="9.109375" style="100"/>
    <col min="15244" max="15244" width="11.5546875" style="100" customWidth="1"/>
    <col min="15245" max="15246" width="9.109375" style="100"/>
    <col min="15247" max="15247" width="9.44140625" style="100" bestFit="1" customWidth="1"/>
    <col min="15248" max="15248" width="18.88671875" style="100" bestFit="1" customWidth="1"/>
    <col min="15249" max="15494" width="9.109375" style="100"/>
    <col min="15495" max="15495" width="16.5546875" style="100" customWidth="1"/>
    <col min="15496" max="15496" width="52.109375" style="100" customWidth="1"/>
    <col min="15497" max="15497" width="7.5546875" style="100" bestFit="1" customWidth="1"/>
    <col min="15498" max="15499" width="9.109375" style="100"/>
    <col min="15500" max="15500" width="11.5546875" style="100" customWidth="1"/>
    <col min="15501" max="15502" width="9.109375" style="100"/>
    <col min="15503" max="15503" width="9.44140625" style="100" bestFit="1" customWidth="1"/>
    <col min="15504" max="15504" width="18.88671875" style="100" bestFit="1" customWidth="1"/>
    <col min="15505" max="15750" width="9.109375" style="100"/>
    <col min="15751" max="15751" width="16.5546875" style="100" customWidth="1"/>
    <col min="15752" max="15752" width="52.109375" style="100" customWidth="1"/>
    <col min="15753" max="15753" width="7.5546875" style="100" bestFit="1" customWidth="1"/>
    <col min="15754" max="15755" width="9.109375" style="100"/>
    <col min="15756" max="15756" width="11.5546875" style="100" customWidth="1"/>
    <col min="15757" max="15758" width="9.109375" style="100"/>
    <col min="15759" max="15759" width="9.44140625" style="100" bestFit="1" customWidth="1"/>
    <col min="15760" max="15760" width="18.88671875" style="100" bestFit="1" customWidth="1"/>
    <col min="15761" max="16006" width="9.109375" style="100"/>
    <col min="16007" max="16007" width="16.5546875" style="100" customWidth="1"/>
    <col min="16008" max="16008" width="52.109375" style="100" customWidth="1"/>
    <col min="16009" max="16009" width="7.5546875" style="100" bestFit="1" customWidth="1"/>
    <col min="16010" max="16011" width="9.109375" style="100"/>
    <col min="16012" max="16012" width="11.5546875" style="100" customWidth="1"/>
    <col min="16013" max="16014" width="9.109375" style="100"/>
    <col min="16015" max="16015" width="9.44140625" style="100" bestFit="1" customWidth="1"/>
    <col min="16016" max="16016" width="18.88671875" style="100" bestFit="1" customWidth="1"/>
    <col min="16017" max="16315" width="9.109375" style="100"/>
    <col min="16316" max="16337" width="9.109375" style="100" customWidth="1"/>
    <col min="16338" max="16384" width="9.109375" style="100"/>
  </cols>
  <sheetData>
    <row r="1" spans="1:22" s="249" customFormat="1" ht="72" customHeight="1" x14ac:dyDescent="0.25">
      <c r="A1" s="737" t="s">
        <v>1259</v>
      </c>
      <c r="B1" s="735" t="s">
        <v>1</v>
      </c>
      <c r="C1" s="737" t="s">
        <v>1260</v>
      </c>
      <c r="D1" s="737" t="s">
        <v>1261</v>
      </c>
      <c r="E1" s="737" t="s">
        <v>3</v>
      </c>
      <c r="F1" s="737" t="s">
        <v>1262</v>
      </c>
      <c r="G1" s="737" t="s">
        <v>1263</v>
      </c>
      <c r="H1" s="737" t="s">
        <v>1264</v>
      </c>
      <c r="I1" s="737" t="s">
        <v>6</v>
      </c>
      <c r="J1" s="997" t="s">
        <v>1721</v>
      </c>
      <c r="K1" s="997" t="s">
        <v>78</v>
      </c>
      <c r="L1" s="997" t="s">
        <v>74</v>
      </c>
      <c r="M1" s="997" t="s">
        <v>76</v>
      </c>
      <c r="N1" s="997" t="s">
        <v>73</v>
      </c>
      <c r="O1" s="997" t="s">
        <v>72</v>
      </c>
      <c r="P1" s="997" t="s">
        <v>75</v>
      </c>
      <c r="Q1" s="997" t="s">
        <v>77</v>
      </c>
      <c r="R1" s="997" t="s">
        <v>86</v>
      </c>
      <c r="S1" s="974" t="s">
        <v>2784</v>
      </c>
      <c r="T1" s="974" t="s">
        <v>2789</v>
      </c>
      <c r="U1" s="997" t="s">
        <v>196</v>
      </c>
      <c r="V1" s="974" t="s">
        <v>1717</v>
      </c>
    </row>
    <row r="2" spans="1:22" s="249" customFormat="1" ht="65.25" customHeight="1" x14ac:dyDescent="0.25">
      <c r="A2" s="738"/>
      <c r="B2" s="736"/>
      <c r="C2" s="738" t="s">
        <v>7</v>
      </c>
      <c r="D2" s="738" t="s">
        <v>7</v>
      </c>
      <c r="E2" s="738" t="s">
        <v>8</v>
      </c>
      <c r="F2" s="738" t="s">
        <v>1265</v>
      </c>
      <c r="G2" s="738" t="s">
        <v>1266</v>
      </c>
      <c r="H2" s="738" t="s">
        <v>1267</v>
      </c>
      <c r="I2" s="738" t="s">
        <v>11</v>
      </c>
      <c r="J2" s="998"/>
      <c r="K2" s="998"/>
      <c r="L2" s="998"/>
      <c r="M2" s="998"/>
      <c r="N2" s="998"/>
      <c r="O2" s="998"/>
      <c r="P2" s="998"/>
      <c r="Q2" s="998"/>
      <c r="R2" s="999"/>
      <c r="S2" s="977"/>
      <c r="T2" s="975"/>
      <c r="U2" s="998"/>
      <c r="V2" s="975"/>
    </row>
    <row r="3" spans="1:22" s="249" customFormat="1" ht="190.5" customHeight="1" x14ac:dyDescent="0.25">
      <c r="A3" s="167" t="s">
        <v>39</v>
      </c>
      <c r="B3" s="739" t="s">
        <v>470</v>
      </c>
      <c r="C3" s="739" t="s">
        <v>1268</v>
      </c>
      <c r="D3" s="739" t="s">
        <v>1269</v>
      </c>
      <c r="E3" s="739" t="s">
        <v>1270</v>
      </c>
      <c r="F3" s="739" t="s">
        <v>1271</v>
      </c>
      <c r="G3" s="739" t="s">
        <v>1272</v>
      </c>
      <c r="H3" s="739" t="s">
        <v>1273</v>
      </c>
      <c r="I3" s="739" t="s">
        <v>1274</v>
      </c>
      <c r="J3" s="739" t="s">
        <v>1722</v>
      </c>
      <c r="K3" s="739" t="s">
        <v>79</v>
      </c>
      <c r="L3" s="739" t="s">
        <v>80</v>
      </c>
      <c r="M3" s="739" t="s">
        <v>81</v>
      </c>
      <c r="N3" s="739" t="s">
        <v>82</v>
      </c>
      <c r="O3" s="739" t="s">
        <v>83</v>
      </c>
      <c r="P3" s="739" t="s">
        <v>84</v>
      </c>
      <c r="Q3" s="739" t="s">
        <v>85</v>
      </c>
      <c r="R3" s="739" t="s">
        <v>87</v>
      </c>
      <c r="S3" s="740" t="s">
        <v>2783</v>
      </c>
      <c r="T3" s="740" t="s">
        <v>2790</v>
      </c>
      <c r="U3" s="739" t="s">
        <v>197</v>
      </c>
      <c r="V3" s="740" t="s">
        <v>1718</v>
      </c>
    </row>
    <row r="4" spans="1:22" ht="10.35" customHeight="1" x14ac:dyDescent="0.2">
      <c r="U4" s="97"/>
      <c r="V4" s="97"/>
    </row>
    <row r="5" spans="1:22" ht="18" x14ac:dyDescent="0.2">
      <c r="A5" s="976" t="s">
        <v>1975</v>
      </c>
      <c r="B5" s="976"/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6"/>
      <c r="Q5" s="976"/>
      <c r="R5" s="976"/>
      <c r="S5" s="976"/>
      <c r="T5" s="976"/>
      <c r="U5" s="976"/>
      <c r="V5" s="976"/>
    </row>
    <row r="6" spans="1:22" s="52" customFormat="1" ht="18" x14ac:dyDescent="0.3">
      <c r="A6" s="47" t="s">
        <v>1284</v>
      </c>
      <c r="B6" s="49"/>
      <c r="C6" s="49"/>
      <c r="D6" s="49"/>
      <c r="E6" s="49"/>
      <c r="F6" s="50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ht="57.75" customHeight="1" x14ac:dyDescent="0.3">
      <c r="A7" s="60" t="s">
        <v>1285</v>
      </c>
      <c r="B7" s="87" t="s">
        <v>1286</v>
      </c>
      <c r="C7" s="168">
        <v>3600</v>
      </c>
      <c r="D7" s="62">
        <v>62</v>
      </c>
      <c r="E7" s="66">
        <v>12</v>
      </c>
      <c r="F7" s="62">
        <v>43.2</v>
      </c>
      <c r="G7" s="62">
        <v>21.9</v>
      </c>
      <c r="H7" s="66">
        <v>36</v>
      </c>
      <c r="I7" s="62" t="s">
        <v>17</v>
      </c>
      <c r="J7" s="749">
        <f>S7/(1-R7)</f>
        <v>3.7409600000000007</v>
      </c>
      <c r="K7" s="65">
        <v>0.05</v>
      </c>
      <c r="L7" s="65">
        <v>0.02</v>
      </c>
      <c r="M7" s="65">
        <v>0.03</v>
      </c>
      <c r="N7" s="65">
        <v>0.04</v>
      </c>
      <c r="O7" s="65">
        <v>0.01</v>
      </c>
      <c r="P7" s="65">
        <v>0.1</v>
      </c>
      <c r="Q7" s="65">
        <v>0</v>
      </c>
      <c r="R7" s="65">
        <f>SUM(K7:Q7)</f>
        <v>0.25</v>
      </c>
      <c r="S7" s="749">
        <f>T7*1.2</f>
        <v>2.8057200000000004</v>
      </c>
      <c r="T7" s="774">
        <v>2.3381000000000003</v>
      </c>
      <c r="U7" s="69" t="s">
        <v>1022</v>
      </c>
      <c r="V7" s="58" t="s">
        <v>1720</v>
      </c>
    </row>
    <row r="8" spans="1:22" ht="57.75" customHeight="1" x14ac:dyDescent="0.3">
      <c r="A8" s="60" t="s">
        <v>1287</v>
      </c>
      <c r="B8" s="87" t="s">
        <v>1288</v>
      </c>
      <c r="C8" s="168">
        <v>1800</v>
      </c>
      <c r="D8" s="62">
        <v>62</v>
      </c>
      <c r="E8" s="66">
        <v>20</v>
      </c>
      <c r="F8" s="62">
        <v>36</v>
      </c>
      <c r="G8" s="62">
        <v>18.25</v>
      </c>
      <c r="H8" s="66">
        <v>20</v>
      </c>
      <c r="I8" s="62" t="s">
        <v>17</v>
      </c>
      <c r="J8" s="749">
        <f t="shared" ref="J8:J9" si="0">S8/(1-R8)</f>
        <v>3.7409600000000007</v>
      </c>
      <c r="K8" s="65">
        <v>0.05</v>
      </c>
      <c r="L8" s="65">
        <v>0.02</v>
      </c>
      <c r="M8" s="65">
        <v>0.03</v>
      </c>
      <c r="N8" s="65">
        <v>0.04</v>
      </c>
      <c r="O8" s="65">
        <v>0.01</v>
      </c>
      <c r="P8" s="65">
        <v>0.1</v>
      </c>
      <c r="Q8" s="65">
        <v>0</v>
      </c>
      <c r="R8" s="65">
        <f t="shared" ref="R8:R9" si="1">SUM(K8:Q8)</f>
        <v>0.25</v>
      </c>
      <c r="S8" s="749">
        <f t="shared" ref="S8:S11" si="2">T8*1.2</f>
        <v>2.8057200000000004</v>
      </c>
      <c r="T8" s="774">
        <v>2.3381000000000003</v>
      </c>
      <c r="U8" s="69" t="s">
        <v>1022</v>
      </c>
      <c r="V8" s="58" t="s">
        <v>1720</v>
      </c>
    </row>
    <row r="9" spans="1:22" ht="57.75" customHeight="1" x14ac:dyDescent="0.3">
      <c r="A9" s="60" t="s">
        <v>1289</v>
      </c>
      <c r="B9" s="87" t="s">
        <v>1290</v>
      </c>
      <c r="C9" s="168">
        <v>2400</v>
      </c>
      <c r="D9" s="62">
        <v>62</v>
      </c>
      <c r="E9" s="66">
        <v>20</v>
      </c>
      <c r="F9" s="62">
        <v>48</v>
      </c>
      <c r="G9" s="62">
        <v>24.3</v>
      </c>
      <c r="H9" s="66">
        <v>20</v>
      </c>
      <c r="I9" s="62" t="s">
        <v>17</v>
      </c>
      <c r="J9" s="749">
        <f t="shared" si="0"/>
        <v>3.7409600000000007</v>
      </c>
      <c r="K9" s="65">
        <v>0.05</v>
      </c>
      <c r="L9" s="65">
        <v>0.02</v>
      </c>
      <c r="M9" s="65">
        <v>0.03</v>
      </c>
      <c r="N9" s="65">
        <v>0.04</v>
      </c>
      <c r="O9" s="65">
        <v>0.01</v>
      </c>
      <c r="P9" s="65">
        <v>0.1</v>
      </c>
      <c r="Q9" s="65">
        <v>0</v>
      </c>
      <c r="R9" s="65">
        <f t="shared" si="1"/>
        <v>0.25</v>
      </c>
      <c r="S9" s="749">
        <f t="shared" si="2"/>
        <v>2.8057200000000004</v>
      </c>
      <c r="T9" s="774">
        <v>2.3381000000000003</v>
      </c>
      <c r="U9" s="69" t="s">
        <v>1022</v>
      </c>
      <c r="V9" s="58" t="s">
        <v>1720</v>
      </c>
    </row>
    <row r="10" spans="1:22" s="250" customFormat="1" ht="18" x14ac:dyDescent="0.2">
      <c r="A10" s="228"/>
      <c r="B10" s="228"/>
      <c r="C10" s="228"/>
      <c r="D10" s="228"/>
      <c r="E10" s="229"/>
      <c r="F10" s="228"/>
      <c r="G10" s="228"/>
      <c r="H10" s="229"/>
      <c r="I10" s="228"/>
      <c r="J10" s="920"/>
      <c r="K10" s="228"/>
      <c r="L10" s="228"/>
      <c r="M10" s="228"/>
      <c r="N10" s="228"/>
      <c r="O10" s="228"/>
      <c r="P10" s="228"/>
      <c r="Q10" s="228"/>
      <c r="R10" s="228"/>
      <c r="S10" s="919"/>
      <c r="T10" s="774"/>
      <c r="U10" s="49"/>
      <c r="V10" s="49"/>
    </row>
    <row r="11" spans="1:22" ht="45" customHeight="1" x14ac:dyDescent="0.3">
      <c r="A11" s="60" t="s">
        <v>1161</v>
      </c>
      <c r="B11" s="87" t="s">
        <v>1291</v>
      </c>
      <c r="C11" s="168">
        <v>57</v>
      </c>
      <c r="D11" s="62">
        <v>36</v>
      </c>
      <c r="E11" s="66">
        <v>100</v>
      </c>
      <c r="F11" s="62" t="s">
        <v>417</v>
      </c>
      <c r="G11" s="62">
        <v>2.2599999999999998</v>
      </c>
      <c r="H11" s="66" t="s">
        <v>417</v>
      </c>
      <c r="I11" s="88" t="s">
        <v>17</v>
      </c>
      <c r="J11" s="749">
        <f>S11/(1-R11)</f>
        <v>62.623999999999995</v>
      </c>
      <c r="K11" s="65">
        <v>0.05</v>
      </c>
      <c r="L11" s="65">
        <v>0.02</v>
      </c>
      <c r="M11" s="65">
        <v>0.03</v>
      </c>
      <c r="N11" s="65">
        <v>0.04</v>
      </c>
      <c r="O11" s="65">
        <v>0.01</v>
      </c>
      <c r="P11" s="65">
        <v>0.1</v>
      </c>
      <c r="Q11" s="65">
        <v>0</v>
      </c>
      <c r="R11" s="65">
        <f>SUM(K11:Q11)</f>
        <v>0.25</v>
      </c>
      <c r="S11" s="749">
        <f t="shared" si="2"/>
        <v>46.967999999999996</v>
      </c>
      <c r="T11" s="774">
        <v>39.14</v>
      </c>
      <c r="U11" s="188" t="s">
        <v>443</v>
      </c>
      <c r="V11" s="58" t="s">
        <v>1720</v>
      </c>
    </row>
    <row r="12" spans="1:22" s="250" customFormat="1" ht="18" x14ac:dyDescent="0.2">
      <c r="A12" s="228"/>
      <c r="B12" s="228"/>
      <c r="C12" s="228"/>
      <c r="D12" s="228"/>
      <c r="E12" s="229"/>
      <c r="F12" s="228"/>
      <c r="G12" s="228"/>
      <c r="H12" s="229"/>
      <c r="I12" s="228"/>
      <c r="J12" s="920"/>
      <c r="K12" s="228"/>
      <c r="L12" s="228"/>
      <c r="M12" s="228"/>
      <c r="N12" s="228"/>
      <c r="O12" s="228"/>
      <c r="P12" s="228"/>
      <c r="Q12" s="228"/>
      <c r="R12" s="228"/>
      <c r="S12" s="919"/>
      <c r="T12" s="774"/>
      <c r="U12" s="228"/>
      <c r="V12" s="228"/>
    </row>
    <row r="13" spans="1:22" s="183" customFormat="1" ht="16.5" customHeight="1" x14ac:dyDescent="0.2">
      <c r="A13" s="228" t="s">
        <v>1292</v>
      </c>
      <c r="B13" s="228"/>
      <c r="C13" s="228"/>
      <c r="D13" s="228"/>
      <c r="E13" s="229"/>
      <c r="F13" s="228"/>
      <c r="G13" s="228"/>
      <c r="H13" s="229"/>
      <c r="I13" s="228"/>
      <c r="J13" s="920"/>
      <c r="K13" s="228"/>
      <c r="L13" s="228"/>
      <c r="M13" s="228"/>
      <c r="N13" s="228"/>
      <c r="O13" s="228"/>
      <c r="P13" s="228"/>
      <c r="Q13" s="228"/>
      <c r="R13" s="228"/>
      <c r="S13" s="919"/>
      <c r="T13" s="774"/>
      <c r="U13" s="228"/>
      <c r="V13" s="228"/>
    </row>
    <row r="14" spans="1:22" ht="54.75" customHeight="1" x14ac:dyDescent="0.3">
      <c r="A14" s="60" t="s">
        <v>1293</v>
      </c>
      <c r="B14" s="87" t="s">
        <v>1294</v>
      </c>
      <c r="C14" s="168">
        <v>3600</v>
      </c>
      <c r="D14" s="62">
        <v>62</v>
      </c>
      <c r="E14" s="66">
        <v>12</v>
      </c>
      <c r="F14" s="62">
        <v>43.2</v>
      </c>
      <c r="G14" s="62">
        <v>21.9</v>
      </c>
      <c r="H14" s="66">
        <v>36</v>
      </c>
      <c r="I14" s="88" t="s">
        <v>17</v>
      </c>
      <c r="J14" s="749">
        <f>S14/(1-R14)</f>
        <v>4.1364799999999997</v>
      </c>
      <c r="K14" s="65">
        <v>0.05</v>
      </c>
      <c r="L14" s="65">
        <v>0.02</v>
      </c>
      <c r="M14" s="65">
        <v>0.03</v>
      </c>
      <c r="N14" s="65">
        <v>0.04</v>
      </c>
      <c r="O14" s="65">
        <v>0.01</v>
      </c>
      <c r="P14" s="65">
        <v>0.1</v>
      </c>
      <c r="Q14" s="65">
        <v>0</v>
      </c>
      <c r="R14" s="65">
        <f>SUM(K14:Q14)</f>
        <v>0.25</v>
      </c>
      <c r="S14" s="749">
        <f t="shared" ref="S14:S16" si="3">T14*1.2</f>
        <v>3.1023599999999996</v>
      </c>
      <c r="T14" s="774">
        <v>2.5852999999999997</v>
      </c>
      <c r="U14" s="69" t="s">
        <v>1022</v>
      </c>
      <c r="V14" s="58" t="s">
        <v>1720</v>
      </c>
    </row>
    <row r="15" spans="1:22" ht="54.75" customHeight="1" x14ac:dyDescent="0.3">
      <c r="A15" s="60" t="s">
        <v>1295</v>
      </c>
      <c r="B15" s="87" t="s">
        <v>1296</v>
      </c>
      <c r="C15" s="168">
        <v>3600</v>
      </c>
      <c r="D15" s="62">
        <v>62</v>
      </c>
      <c r="E15" s="66">
        <v>12</v>
      </c>
      <c r="F15" s="62">
        <v>43.2</v>
      </c>
      <c r="G15" s="62">
        <v>21.9</v>
      </c>
      <c r="H15" s="66">
        <v>36</v>
      </c>
      <c r="I15" s="88" t="s">
        <v>17</v>
      </c>
      <c r="J15" s="749">
        <f>S15/(1-R15)</f>
        <v>4.1364799999999997</v>
      </c>
      <c r="K15" s="65">
        <v>0.05</v>
      </c>
      <c r="L15" s="65">
        <v>0.02</v>
      </c>
      <c r="M15" s="65">
        <v>0.03</v>
      </c>
      <c r="N15" s="65">
        <v>0.04</v>
      </c>
      <c r="O15" s="65">
        <v>0.01</v>
      </c>
      <c r="P15" s="65">
        <v>0.1</v>
      </c>
      <c r="Q15" s="65">
        <v>0</v>
      </c>
      <c r="R15" s="65">
        <f>SUM(K15:Q15)</f>
        <v>0.25</v>
      </c>
      <c r="S15" s="749">
        <f t="shared" si="3"/>
        <v>3.1023599999999996</v>
      </c>
      <c r="T15" s="774">
        <v>2.5852999999999997</v>
      </c>
      <c r="U15" s="69" t="s">
        <v>1022</v>
      </c>
      <c r="V15" s="58" t="s">
        <v>1720</v>
      </c>
    </row>
    <row r="16" spans="1:22" ht="54.75" customHeight="1" x14ac:dyDescent="0.3">
      <c r="A16" s="60" t="s">
        <v>1297</v>
      </c>
      <c r="B16" s="87" t="s">
        <v>1298</v>
      </c>
      <c r="C16" s="168">
        <v>3600</v>
      </c>
      <c r="D16" s="62">
        <v>62</v>
      </c>
      <c r="E16" s="66">
        <v>12</v>
      </c>
      <c r="F16" s="62">
        <v>43.2</v>
      </c>
      <c r="G16" s="62">
        <v>21.9</v>
      </c>
      <c r="H16" s="66">
        <v>36</v>
      </c>
      <c r="I16" s="88" t="s">
        <v>17</v>
      </c>
      <c r="J16" s="749">
        <f>S16/(1-R16)</f>
        <v>4.1364799999999997</v>
      </c>
      <c r="K16" s="65">
        <v>0.05</v>
      </c>
      <c r="L16" s="65">
        <v>0.02</v>
      </c>
      <c r="M16" s="65">
        <v>0.03</v>
      </c>
      <c r="N16" s="65">
        <v>0.04</v>
      </c>
      <c r="O16" s="65">
        <v>0.01</v>
      </c>
      <c r="P16" s="65">
        <v>0.1</v>
      </c>
      <c r="Q16" s="65">
        <v>0</v>
      </c>
      <c r="R16" s="65">
        <f>SUM(K16:Q16)</f>
        <v>0.25</v>
      </c>
      <c r="S16" s="749">
        <f t="shared" si="3"/>
        <v>3.1023599999999996</v>
      </c>
      <c r="T16" s="774">
        <v>2.5852999999999997</v>
      </c>
      <c r="U16" s="69" t="s">
        <v>1022</v>
      </c>
      <c r="V16" s="58" t="s">
        <v>1720</v>
      </c>
    </row>
    <row r="17" spans="1:21" s="222" customFormat="1" ht="15.6" x14ac:dyDescent="0.3">
      <c r="A17" s="251"/>
      <c r="B17" s="252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100"/>
    </row>
    <row r="18" spans="1:21" s="52" customFormat="1" ht="13.8" x14ac:dyDescent="0.3">
      <c r="B18" s="253"/>
      <c r="C18" s="91"/>
      <c r="U18" s="100"/>
    </row>
    <row r="19" spans="1:21" s="52" customFormat="1" ht="13.8" x14ac:dyDescent="0.3">
      <c r="A19" s="254"/>
      <c r="B19" s="254"/>
      <c r="C19" s="242"/>
      <c r="D19" s="242"/>
      <c r="E19" s="242"/>
      <c r="F19" s="242"/>
      <c r="G19" s="242"/>
      <c r="H19" s="242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100"/>
    </row>
    <row r="20" spans="1:21" s="52" customFormat="1" ht="13.8" x14ac:dyDescent="0.3">
      <c r="A20" s="254"/>
      <c r="B20" s="254"/>
      <c r="C20" s="242"/>
      <c r="D20" s="242"/>
      <c r="E20" s="242"/>
      <c r="F20" s="242"/>
      <c r="G20" s="242"/>
      <c r="H20" s="242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100"/>
    </row>
    <row r="153" spans="9:9" x14ac:dyDescent="0.2">
      <c r="I153" s="100">
        <v>1266.6192000000001</v>
      </c>
    </row>
  </sheetData>
  <sheetProtection algorithmName="SHA-512" hashValue="gSoVR7hdB62OaXXrawTkzEoLxGbELKcavJLAHK1/RyzztcsdgJ/j5d+luKrF2t5FpxEkq5eaut62A/4r1KV0wg==" saltValue="V8jA8lcxWknmFEpHPhZoow==" spinCount="100000" sheet="1" objects="1" scenarios="1"/>
  <mergeCells count="14">
    <mergeCell ref="T1:T2"/>
    <mergeCell ref="A5:V5"/>
    <mergeCell ref="V1:V2"/>
    <mergeCell ref="U1:U2"/>
    <mergeCell ref="O1:O2"/>
    <mergeCell ref="J1:J2"/>
    <mergeCell ref="K1:K2"/>
    <mergeCell ref="L1:L2"/>
    <mergeCell ref="M1:M2"/>
    <mergeCell ref="N1:N2"/>
    <mergeCell ref="P1:P2"/>
    <mergeCell ref="Q1:Q2"/>
    <mergeCell ref="R1:R2"/>
    <mergeCell ref="S1:S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1" firstPageNumber="66" orientation="landscape" useFirstPageNumber="1" r:id="rId1"/>
  <headerFooter scaleWithDoc="0"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view="pageBreakPreview" zoomScale="55" zoomScaleSheetLayoutView="55" workbookViewId="0">
      <selection activeCell="I1" sqref="I1:X1048576"/>
    </sheetView>
  </sheetViews>
  <sheetFormatPr defaultColWidth="11.44140625" defaultRowHeight="10.199999999999999" x14ac:dyDescent="0.2"/>
  <cols>
    <col min="1" max="1" width="20.88671875" style="98" customWidth="1"/>
    <col min="2" max="2" width="64.5546875" style="99" customWidth="1"/>
    <col min="3" max="3" width="12" style="186" customWidth="1"/>
    <col min="4" max="4" width="11.5546875" style="186" customWidth="1"/>
    <col min="5" max="5" width="11" style="186" customWidth="1"/>
    <col min="6" max="6" width="10.5546875" style="186" customWidth="1"/>
    <col min="7" max="7" width="14" style="186" customWidth="1"/>
    <col min="8" max="8" width="10.44140625" style="186" customWidth="1"/>
    <col min="9" max="9" width="9.5546875" style="186" customWidth="1"/>
    <col min="10" max="10" width="19.5546875" style="921" customWidth="1"/>
    <col min="11" max="11" width="17.44140625" style="186" hidden="1" customWidth="1"/>
    <col min="12" max="12" width="18.44140625" style="186" hidden="1" customWidth="1"/>
    <col min="13" max="13" width="17.5546875" style="186" hidden="1" customWidth="1"/>
    <col min="14" max="14" width="17.44140625" style="186" hidden="1" customWidth="1"/>
    <col min="15" max="15" width="13.5546875" style="186" hidden="1" customWidth="1"/>
    <col min="16" max="17" width="19" style="186" hidden="1" customWidth="1"/>
    <col min="18" max="18" width="17.109375" style="186" hidden="1" customWidth="1"/>
    <col min="19" max="19" width="17.109375" style="921" hidden="1" customWidth="1"/>
    <col min="20" max="20" width="17.5546875" style="186" hidden="1" customWidth="1"/>
    <col min="21" max="21" width="13.5546875" style="186" customWidth="1"/>
    <col min="22" max="52" width="11.44140625" style="186"/>
    <col min="53" max="53" width="20.88671875" style="186" customWidth="1"/>
    <col min="54" max="54" width="23.44140625" style="186" customWidth="1"/>
    <col min="55" max="55" width="7" style="186" customWidth="1"/>
    <col min="56" max="56" width="8.44140625" style="186" customWidth="1"/>
    <col min="57" max="60" width="0" style="186" hidden="1" customWidth="1"/>
    <col min="61" max="61" width="5.5546875" style="186" customWidth="1"/>
    <col min="62" max="62" width="14.5546875" style="186" customWidth="1"/>
    <col min="63" max="63" width="9.109375" style="186" customWidth="1"/>
    <col min="64" max="308" width="11.44140625" style="186"/>
    <col min="309" max="309" width="20.88671875" style="186" customWidth="1"/>
    <col min="310" max="310" width="23.44140625" style="186" customWidth="1"/>
    <col min="311" max="311" width="7" style="186" customWidth="1"/>
    <col min="312" max="312" width="8.44140625" style="186" customWidth="1"/>
    <col min="313" max="316" width="0" style="186" hidden="1" customWidth="1"/>
    <col min="317" max="317" width="5.5546875" style="186" customWidth="1"/>
    <col min="318" max="318" width="14.5546875" style="186" customWidth="1"/>
    <col min="319" max="319" width="9.109375" style="186" customWidth="1"/>
    <col min="320" max="564" width="11.44140625" style="186"/>
    <col min="565" max="565" width="20.88671875" style="186" customWidth="1"/>
    <col min="566" max="566" width="23.44140625" style="186" customWidth="1"/>
    <col min="567" max="567" width="7" style="186" customWidth="1"/>
    <col min="568" max="568" width="8.44140625" style="186" customWidth="1"/>
    <col min="569" max="572" width="0" style="186" hidden="1" customWidth="1"/>
    <col min="573" max="573" width="5.5546875" style="186" customWidth="1"/>
    <col min="574" max="574" width="14.5546875" style="186" customWidth="1"/>
    <col min="575" max="575" width="9.109375" style="186" customWidth="1"/>
    <col min="576" max="820" width="11.44140625" style="186"/>
    <col min="821" max="821" width="20.88671875" style="186" customWidth="1"/>
    <col min="822" max="822" width="23.44140625" style="186" customWidth="1"/>
    <col min="823" max="823" width="7" style="186" customWidth="1"/>
    <col min="824" max="824" width="8.44140625" style="186" customWidth="1"/>
    <col min="825" max="828" width="0" style="186" hidden="1" customWidth="1"/>
    <col min="829" max="829" width="5.5546875" style="186" customWidth="1"/>
    <col min="830" max="830" width="14.5546875" style="186" customWidth="1"/>
    <col min="831" max="831" width="9.109375" style="186" customWidth="1"/>
    <col min="832" max="1076" width="11.44140625" style="186"/>
    <col min="1077" max="1077" width="20.88671875" style="186" customWidth="1"/>
    <col min="1078" max="1078" width="23.44140625" style="186" customWidth="1"/>
    <col min="1079" max="1079" width="7" style="186" customWidth="1"/>
    <col min="1080" max="1080" width="8.44140625" style="186" customWidth="1"/>
    <col min="1081" max="1084" width="0" style="186" hidden="1" customWidth="1"/>
    <col min="1085" max="1085" width="5.5546875" style="186" customWidth="1"/>
    <col min="1086" max="1086" width="14.5546875" style="186" customWidth="1"/>
    <col min="1087" max="1087" width="9.109375" style="186" customWidth="1"/>
    <col min="1088" max="1332" width="11.44140625" style="186"/>
    <col min="1333" max="1333" width="20.88671875" style="186" customWidth="1"/>
    <col min="1334" max="1334" width="23.44140625" style="186" customWidth="1"/>
    <col min="1335" max="1335" width="7" style="186" customWidth="1"/>
    <col min="1336" max="1336" width="8.44140625" style="186" customWidth="1"/>
    <col min="1337" max="1340" width="0" style="186" hidden="1" customWidth="1"/>
    <col min="1341" max="1341" width="5.5546875" style="186" customWidth="1"/>
    <col min="1342" max="1342" width="14.5546875" style="186" customWidth="1"/>
    <col min="1343" max="1343" width="9.109375" style="186" customWidth="1"/>
    <col min="1344" max="1588" width="11.44140625" style="186"/>
    <col min="1589" max="1589" width="20.88671875" style="186" customWidth="1"/>
    <col min="1590" max="1590" width="23.44140625" style="186" customWidth="1"/>
    <col min="1591" max="1591" width="7" style="186" customWidth="1"/>
    <col min="1592" max="1592" width="8.44140625" style="186" customWidth="1"/>
    <col min="1593" max="1596" width="0" style="186" hidden="1" customWidth="1"/>
    <col min="1597" max="1597" width="5.5546875" style="186" customWidth="1"/>
    <col min="1598" max="1598" width="14.5546875" style="186" customWidth="1"/>
    <col min="1599" max="1599" width="9.109375" style="186" customWidth="1"/>
    <col min="1600" max="1844" width="11.44140625" style="186"/>
    <col min="1845" max="1845" width="20.88671875" style="186" customWidth="1"/>
    <col min="1846" max="1846" width="23.44140625" style="186" customWidth="1"/>
    <col min="1847" max="1847" width="7" style="186" customWidth="1"/>
    <col min="1848" max="1848" width="8.44140625" style="186" customWidth="1"/>
    <col min="1849" max="1852" width="0" style="186" hidden="1" customWidth="1"/>
    <col min="1853" max="1853" width="5.5546875" style="186" customWidth="1"/>
    <col min="1854" max="1854" width="14.5546875" style="186" customWidth="1"/>
    <col min="1855" max="1855" width="9.109375" style="186" customWidth="1"/>
    <col min="1856" max="2100" width="11.44140625" style="186"/>
    <col min="2101" max="2101" width="20.88671875" style="186" customWidth="1"/>
    <col min="2102" max="2102" width="23.44140625" style="186" customWidth="1"/>
    <col min="2103" max="2103" width="7" style="186" customWidth="1"/>
    <col min="2104" max="2104" width="8.44140625" style="186" customWidth="1"/>
    <col min="2105" max="2108" width="0" style="186" hidden="1" customWidth="1"/>
    <col min="2109" max="2109" width="5.5546875" style="186" customWidth="1"/>
    <col min="2110" max="2110" width="14.5546875" style="186" customWidth="1"/>
    <col min="2111" max="2111" width="9.109375" style="186" customWidth="1"/>
    <col min="2112" max="2356" width="11.44140625" style="186"/>
    <col min="2357" max="2357" width="20.88671875" style="186" customWidth="1"/>
    <col min="2358" max="2358" width="23.44140625" style="186" customWidth="1"/>
    <col min="2359" max="2359" width="7" style="186" customWidth="1"/>
    <col min="2360" max="2360" width="8.44140625" style="186" customWidth="1"/>
    <col min="2361" max="2364" width="0" style="186" hidden="1" customWidth="1"/>
    <col min="2365" max="2365" width="5.5546875" style="186" customWidth="1"/>
    <col min="2366" max="2366" width="14.5546875" style="186" customWidth="1"/>
    <col min="2367" max="2367" width="9.109375" style="186" customWidth="1"/>
    <col min="2368" max="2612" width="11.44140625" style="186"/>
    <col min="2613" max="2613" width="20.88671875" style="186" customWidth="1"/>
    <col min="2614" max="2614" width="23.44140625" style="186" customWidth="1"/>
    <col min="2615" max="2615" width="7" style="186" customWidth="1"/>
    <col min="2616" max="2616" width="8.44140625" style="186" customWidth="1"/>
    <col min="2617" max="2620" width="0" style="186" hidden="1" customWidth="1"/>
    <col min="2621" max="2621" width="5.5546875" style="186" customWidth="1"/>
    <col min="2622" max="2622" width="14.5546875" style="186" customWidth="1"/>
    <col min="2623" max="2623" width="9.109375" style="186" customWidth="1"/>
    <col min="2624" max="2868" width="11.44140625" style="186"/>
    <col min="2869" max="2869" width="20.88671875" style="186" customWidth="1"/>
    <col min="2870" max="2870" width="23.44140625" style="186" customWidth="1"/>
    <col min="2871" max="2871" width="7" style="186" customWidth="1"/>
    <col min="2872" max="2872" width="8.44140625" style="186" customWidth="1"/>
    <col min="2873" max="2876" width="0" style="186" hidden="1" customWidth="1"/>
    <col min="2877" max="2877" width="5.5546875" style="186" customWidth="1"/>
    <col min="2878" max="2878" width="14.5546875" style="186" customWidth="1"/>
    <col min="2879" max="2879" width="9.109375" style="186" customWidth="1"/>
    <col min="2880" max="3124" width="11.44140625" style="186"/>
    <col min="3125" max="3125" width="20.88671875" style="186" customWidth="1"/>
    <col min="3126" max="3126" width="23.44140625" style="186" customWidth="1"/>
    <col min="3127" max="3127" width="7" style="186" customWidth="1"/>
    <col min="3128" max="3128" width="8.44140625" style="186" customWidth="1"/>
    <col min="3129" max="3132" width="0" style="186" hidden="1" customWidth="1"/>
    <col min="3133" max="3133" width="5.5546875" style="186" customWidth="1"/>
    <col min="3134" max="3134" width="14.5546875" style="186" customWidth="1"/>
    <col min="3135" max="3135" width="9.109375" style="186" customWidth="1"/>
    <col min="3136" max="3380" width="11.44140625" style="186"/>
    <col min="3381" max="3381" width="20.88671875" style="186" customWidth="1"/>
    <col min="3382" max="3382" width="23.44140625" style="186" customWidth="1"/>
    <col min="3383" max="3383" width="7" style="186" customWidth="1"/>
    <col min="3384" max="3384" width="8.44140625" style="186" customWidth="1"/>
    <col min="3385" max="3388" width="0" style="186" hidden="1" customWidth="1"/>
    <col min="3389" max="3389" width="5.5546875" style="186" customWidth="1"/>
    <col min="3390" max="3390" width="14.5546875" style="186" customWidth="1"/>
    <col min="3391" max="3391" width="9.109375" style="186" customWidth="1"/>
    <col min="3392" max="3636" width="11.44140625" style="186"/>
    <col min="3637" max="3637" width="20.88671875" style="186" customWidth="1"/>
    <col min="3638" max="3638" width="23.44140625" style="186" customWidth="1"/>
    <col min="3639" max="3639" width="7" style="186" customWidth="1"/>
    <col min="3640" max="3640" width="8.44140625" style="186" customWidth="1"/>
    <col min="3641" max="3644" width="0" style="186" hidden="1" customWidth="1"/>
    <col min="3645" max="3645" width="5.5546875" style="186" customWidth="1"/>
    <col min="3646" max="3646" width="14.5546875" style="186" customWidth="1"/>
    <col min="3647" max="3647" width="9.109375" style="186" customWidth="1"/>
    <col min="3648" max="3892" width="11.44140625" style="186"/>
    <col min="3893" max="3893" width="20.88671875" style="186" customWidth="1"/>
    <col min="3894" max="3894" width="23.44140625" style="186" customWidth="1"/>
    <col min="3895" max="3895" width="7" style="186" customWidth="1"/>
    <col min="3896" max="3896" width="8.44140625" style="186" customWidth="1"/>
    <col min="3897" max="3900" width="0" style="186" hidden="1" customWidth="1"/>
    <col min="3901" max="3901" width="5.5546875" style="186" customWidth="1"/>
    <col min="3902" max="3902" width="14.5546875" style="186" customWidth="1"/>
    <col min="3903" max="3903" width="9.109375" style="186" customWidth="1"/>
    <col min="3904" max="4148" width="11.44140625" style="186"/>
    <col min="4149" max="4149" width="20.88671875" style="186" customWidth="1"/>
    <col min="4150" max="4150" width="23.44140625" style="186" customWidth="1"/>
    <col min="4151" max="4151" width="7" style="186" customWidth="1"/>
    <col min="4152" max="4152" width="8.44140625" style="186" customWidth="1"/>
    <col min="4153" max="4156" width="0" style="186" hidden="1" customWidth="1"/>
    <col min="4157" max="4157" width="5.5546875" style="186" customWidth="1"/>
    <col min="4158" max="4158" width="14.5546875" style="186" customWidth="1"/>
    <col min="4159" max="4159" width="9.109375" style="186" customWidth="1"/>
    <col min="4160" max="4404" width="11.44140625" style="186"/>
    <col min="4405" max="4405" width="20.88671875" style="186" customWidth="1"/>
    <col min="4406" max="4406" width="23.44140625" style="186" customWidth="1"/>
    <col min="4407" max="4407" width="7" style="186" customWidth="1"/>
    <col min="4408" max="4408" width="8.44140625" style="186" customWidth="1"/>
    <col min="4409" max="4412" width="0" style="186" hidden="1" customWidth="1"/>
    <col min="4413" max="4413" width="5.5546875" style="186" customWidth="1"/>
    <col min="4414" max="4414" width="14.5546875" style="186" customWidth="1"/>
    <col min="4415" max="4415" width="9.109375" style="186" customWidth="1"/>
    <col min="4416" max="4660" width="11.44140625" style="186"/>
    <col min="4661" max="4661" width="20.88671875" style="186" customWidth="1"/>
    <col min="4662" max="4662" width="23.44140625" style="186" customWidth="1"/>
    <col min="4663" max="4663" width="7" style="186" customWidth="1"/>
    <col min="4664" max="4664" width="8.44140625" style="186" customWidth="1"/>
    <col min="4665" max="4668" width="0" style="186" hidden="1" customWidth="1"/>
    <col min="4669" max="4669" width="5.5546875" style="186" customWidth="1"/>
    <col min="4670" max="4670" width="14.5546875" style="186" customWidth="1"/>
    <col min="4671" max="4671" width="9.109375" style="186" customWidth="1"/>
    <col min="4672" max="4916" width="11.44140625" style="186"/>
    <col min="4917" max="4917" width="20.88671875" style="186" customWidth="1"/>
    <col min="4918" max="4918" width="23.44140625" style="186" customWidth="1"/>
    <col min="4919" max="4919" width="7" style="186" customWidth="1"/>
    <col min="4920" max="4920" width="8.44140625" style="186" customWidth="1"/>
    <col min="4921" max="4924" width="0" style="186" hidden="1" customWidth="1"/>
    <col min="4925" max="4925" width="5.5546875" style="186" customWidth="1"/>
    <col min="4926" max="4926" width="14.5546875" style="186" customWidth="1"/>
    <col min="4927" max="4927" width="9.109375" style="186" customWidth="1"/>
    <col min="4928" max="5172" width="11.44140625" style="186"/>
    <col min="5173" max="5173" width="20.88671875" style="186" customWidth="1"/>
    <col min="5174" max="5174" width="23.44140625" style="186" customWidth="1"/>
    <col min="5175" max="5175" width="7" style="186" customWidth="1"/>
    <col min="5176" max="5176" width="8.44140625" style="186" customWidth="1"/>
    <col min="5177" max="5180" width="0" style="186" hidden="1" customWidth="1"/>
    <col min="5181" max="5181" width="5.5546875" style="186" customWidth="1"/>
    <col min="5182" max="5182" width="14.5546875" style="186" customWidth="1"/>
    <col min="5183" max="5183" width="9.109375" style="186" customWidth="1"/>
    <col min="5184" max="5428" width="11.44140625" style="186"/>
    <col min="5429" max="5429" width="20.88671875" style="186" customWidth="1"/>
    <col min="5430" max="5430" width="23.44140625" style="186" customWidth="1"/>
    <col min="5431" max="5431" width="7" style="186" customWidth="1"/>
    <col min="5432" max="5432" width="8.44140625" style="186" customWidth="1"/>
    <col min="5433" max="5436" width="0" style="186" hidden="1" customWidth="1"/>
    <col min="5437" max="5437" width="5.5546875" style="186" customWidth="1"/>
    <col min="5438" max="5438" width="14.5546875" style="186" customWidth="1"/>
    <col min="5439" max="5439" width="9.109375" style="186" customWidth="1"/>
    <col min="5440" max="5684" width="11.44140625" style="186"/>
    <col min="5685" max="5685" width="20.88671875" style="186" customWidth="1"/>
    <col min="5686" max="5686" width="23.44140625" style="186" customWidth="1"/>
    <col min="5687" max="5687" width="7" style="186" customWidth="1"/>
    <col min="5688" max="5688" width="8.44140625" style="186" customWidth="1"/>
    <col min="5689" max="5692" width="0" style="186" hidden="1" customWidth="1"/>
    <col min="5693" max="5693" width="5.5546875" style="186" customWidth="1"/>
    <col min="5694" max="5694" width="14.5546875" style="186" customWidth="1"/>
    <col min="5695" max="5695" width="9.109375" style="186" customWidth="1"/>
    <col min="5696" max="5940" width="11.44140625" style="186"/>
    <col min="5941" max="5941" width="20.88671875" style="186" customWidth="1"/>
    <col min="5942" max="5942" width="23.44140625" style="186" customWidth="1"/>
    <col min="5943" max="5943" width="7" style="186" customWidth="1"/>
    <col min="5944" max="5944" width="8.44140625" style="186" customWidth="1"/>
    <col min="5945" max="5948" width="0" style="186" hidden="1" customWidth="1"/>
    <col min="5949" max="5949" width="5.5546875" style="186" customWidth="1"/>
    <col min="5950" max="5950" width="14.5546875" style="186" customWidth="1"/>
    <col min="5951" max="5951" width="9.109375" style="186" customWidth="1"/>
    <col min="5952" max="6196" width="11.44140625" style="186"/>
    <col min="6197" max="6197" width="20.88671875" style="186" customWidth="1"/>
    <col min="6198" max="6198" width="23.44140625" style="186" customWidth="1"/>
    <col min="6199" max="6199" width="7" style="186" customWidth="1"/>
    <col min="6200" max="6200" width="8.44140625" style="186" customWidth="1"/>
    <col min="6201" max="6204" width="0" style="186" hidden="1" customWidth="1"/>
    <col min="6205" max="6205" width="5.5546875" style="186" customWidth="1"/>
    <col min="6206" max="6206" width="14.5546875" style="186" customWidth="1"/>
    <col min="6207" max="6207" width="9.109375" style="186" customWidth="1"/>
    <col min="6208" max="6452" width="11.44140625" style="186"/>
    <col min="6453" max="6453" width="20.88671875" style="186" customWidth="1"/>
    <col min="6454" max="6454" width="23.44140625" style="186" customWidth="1"/>
    <col min="6455" max="6455" width="7" style="186" customWidth="1"/>
    <col min="6456" max="6456" width="8.44140625" style="186" customWidth="1"/>
    <col min="6457" max="6460" width="0" style="186" hidden="1" customWidth="1"/>
    <col min="6461" max="6461" width="5.5546875" style="186" customWidth="1"/>
    <col min="6462" max="6462" width="14.5546875" style="186" customWidth="1"/>
    <col min="6463" max="6463" width="9.109375" style="186" customWidth="1"/>
    <col min="6464" max="6708" width="11.44140625" style="186"/>
    <col min="6709" max="6709" width="20.88671875" style="186" customWidth="1"/>
    <col min="6710" max="6710" width="23.44140625" style="186" customWidth="1"/>
    <col min="6711" max="6711" width="7" style="186" customWidth="1"/>
    <col min="6712" max="6712" width="8.44140625" style="186" customWidth="1"/>
    <col min="6713" max="6716" width="0" style="186" hidden="1" customWidth="1"/>
    <col min="6717" max="6717" width="5.5546875" style="186" customWidth="1"/>
    <col min="6718" max="6718" width="14.5546875" style="186" customWidth="1"/>
    <col min="6719" max="6719" width="9.109375" style="186" customWidth="1"/>
    <col min="6720" max="6964" width="11.44140625" style="186"/>
    <col min="6965" max="6965" width="20.88671875" style="186" customWidth="1"/>
    <col min="6966" max="6966" width="23.44140625" style="186" customWidth="1"/>
    <col min="6967" max="6967" width="7" style="186" customWidth="1"/>
    <col min="6968" max="6968" width="8.44140625" style="186" customWidth="1"/>
    <col min="6969" max="6972" width="0" style="186" hidden="1" customWidth="1"/>
    <col min="6973" max="6973" width="5.5546875" style="186" customWidth="1"/>
    <col min="6974" max="6974" width="14.5546875" style="186" customWidth="1"/>
    <col min="6975" max="6975" width="9.109375" style="186" customWidth="1"/>
    <col min="6976" max="7220" width="11.44140625" style="186"/>
    <col min="7221" max="7221" width="20.88671875" style="186" customWidth="1"/>
    <col min="7222" max="7222" width="23.44140625" style="186" customWidth="1"/>
    <col min="7223" max="7223" width="7" style="186" customWidth="1"/>
    <col min="7224" max="7224" width="8.44140625" style="186" customWidth="1"/>
    <col min="7225" max="7228" width="0" style="186" hidden="1" customWidth="1"/>
    <col min="7229" max="7229" width="5.5546875" style="186" customWidth="1"/>
    <col min="7230" max="7230" width="14.5546875" style="186" customWidth="1"/>
    <col min="7231" max="7231" width="9.109375" style="186" customWidth="1"/>
    <col min="7232" max="7476" width="11.44140625" style="186"/>
    <col min="7477" max="7477" width="20.88671875" style="186" customWidth="1"/>
    <col min="7478" max="7478" width="23.44140625" style="186" customWidth="1"/>
    <col min="7479" max="7479" width="7" style="186" customWidth="1"/>
    <col min="7480" max="7480" width="8.44140625" style="186" customWidth="1"/>
    <col min="7481" max="7484" width="0" style="186" hidden="1" customWidth="1"/>
    <col min="7485" max="7485" width="5.5546875" style="186" customWidth="1"/>
    <col min="7486" max="7486" width="14.5546875" style="186" customWidth="1"/>
    <col min="7487" max="7487" width="9.109375" style="186" customWidth="1"/>
    <col min="7488" max="7732" width="11.44140625" style="186"/>
    <col min="7733" max="7733" width="20.88671875" style="186" customWidth="1"/>
    <col min="7734" max="7734" width="23.44140625" style="186" customWidth="1"/>
    <col min="7735" max="7735" width="7" style="186" customWidth="1"/>
    <col min="7736" max="7736" width="8.44140625" style="186" customWidth="1"/>
    <col min="7737" max="7740" width="0" style="186" hidden="1" customWidth="1"/>
    <col min="7741" max="7741" width="5.5546875" style="186" customWidth="1"/>
    <col min="7742" max="7742" width="14.5546875" style="186" customWidth="1"/>
    <col min="7743" max="7743" width="9.109375" style="186" customWidth="1"/>
    <col min="7744" max="7988" width="11.44140625" style="186"/>
    <col min="7989" max="7989" width="20.88671875" style="186" customWidth="1"/>
    <col min="7990" max="7990" width="23.44140625" style="186" customWidth="1"/>
    <col min="7991" max="7991" width="7" style="186" customWidth="1"/>
    <col min="7992" max="7992" width="8.44140625" style="186" customWidth="1"/>
    <col min="7993" max="7996" width="0" style="186" hidden="1" customWidth="1"/>
    <col min="7997" max="7997" width="5.5546875" style="186" customWidth="1"/>
    <col min="7998" max="7998" width="14.5546875" style="186" customWidth="1"/>
    <col min="7999" max="7999" width="9.109375" style="186" customWidth="1"/>
    <col min="8000" max="8244" width="11.44140625" style="186"/>
    <col min="8245" max="8245" width="20.88671875" style="186" customWidth="1"/>
    <col min="8246" max="8246" width="23.44140625" style="186" customWidth="1"/>
    <col min="8247" max="8247" width="7" style="186" customWidth="1"/>
    <col min="8248" max="8248" width="8.44140625" style="186" customWidth="1"/>
    <col min="8249" max="8252" width="0" style="186" hidden="1" customWidth="1"/>
    <col min="8253" max="8253" width="5.5546875" style="186" customWidth="1"/>
    <col min="8254" max="8254" width="14.5546875" style="186" customWidth="1"/>
    <col min="8255" max="8255" width="9.109375" style="186" customWidth="1"/>
    <col min="8256" max="8500" width="11.44140625" style="186"/>
    <col min="8501" max="8501" width="20.88671875" style="186" customWidth="1"/>
    <col min="8502" max="8502" width="23.44140625" style="186" customWidth="1"/>
    <col min="8503" max="8503" width="7" style="186" customWidth="1"/>
    <col min="8504" max="8504" width="8.44140625" style="186" customWidth="1"/>
    <col min="8505" max="8508" width="0" style="186" hidden="1" customWidth="1"/>
    <col min="8509" max="8509" width="5.5546875" style="186" customWidth="1"/>
    <col min="8510" max="8510" width="14.5546875" style="186" customWidth="1"/>
    <col min="8511" max="8511" width="9.109375" style="186" customWidth="1"/>
    <col min="8512" max="8756" width="11.44140625" style="186"/>
    <col min="8757" max="8757" width="20.88671875" style="186" customWidth="1"/>
    <col min="8758" max="8758" width="23.44140625" style="186" customWidth="1"/>
    <col min="8759" max="8759" width="7" style="186" customWidth="1"/>
    <col min="8760" max="8760" width="8.44140625" style="186" customWidth="1"/>
    <col min="8761" max="8764" width="0" style="186" hidden="1" customWidth="1"/>
    <col min="8765" max="8765" width="5.5546875" style="186" customWidth="1"/>
    <col min="8766" max="8766" width="14.5546875" style="186" customWidth="1"/>
    <col min="8767" max="8767" width="9.109375" style="186" customWidth="1"/>
    <col min="8768" max="9012" width="11.44140625" style="186"/>
    <col min="9013" max="9013" width="20.88671875" style="186" customWidth="1"/>
    <col min="9014" max="9014" width="23.44140625" style="186" customWidth="1"/>
    <col min="9015" max="9015" width="7" style="186" customWidth="1"/>
    <col min="9016" max="9016" width="8.44140625" style="186" customWidth="1"/>
    <col min="9017" max="9020" width="0" style="186" hidden="1" customWidth="1"/>
    <col min="9021" max="9021" width="5.5546875" style="186" customWidth="1"/>
    <col min="9022" max="9022" width="14.5546875" style="186" customWidth="1"/>
    <col min="9023" max="9023" width="9.109375" style="186" customWidth="1"/>
    <col min="9024" max="9268" width="11.44140625" style="186"/>
    <col min="9269" max="9269" width="20.88671875" style="186" customWidth="1"/>
    <col min="9270" max="9270" width="23.44140625" style="186" customWidth="1"/>
    <col min="9271" max="9271" width="7" style="186" customWidth="1"/>
    <col min="9272" max="9272" width="8.44140625" style="186" customWidth="1"/>
    <col min="9273" max="9276" width="0" style="186" hidden="1" customWidth="1"/>
    <col min="9277" max="9277" width="5.5546875" style="186" customWidth="1"/>
    <col min="9278" max="9278" width="14.5546875" style="186" customWidth="1"/>
    <col min="9279" max="9279" width="9.109375" style="186" customWidth="1"/>
    <col min="9280" max="9524" width="11.44140625" style="186"/>
    <col min="9525" max="9525" width="20.88671875" style="186" customWidth="1"/>
    <col min="9526" max="9526" width="23.44140625" style="186" customWidth="1"/>
    <col min="9527" max="9527" width="7" style="186" customWidth="1"/>
    <col min="9528" max="9528" width="8.44140625" style="186" customWidth="1"/>
    <col min="9529" max="9532" width="0" style="186" hidden="1" customWidth="1"/>
    <col min="9533" max="9533" width="5.5546875" style="186" customWidth="1"/>
    <col min="9534" max="9534" width="14.5546875" style="186" customWidth="1"/>
    <col min="9535" max="9535" width="9.109375" style="186" customWidth="1"/>
    <col min="9536" max="9780" width="11.44140625" style="186"/>
    <col min="9781" max="9781" width="20.88671875" style="186" customWidth="1"/>
    <col min="9782" max="9782" width="23.44140625" style="186" customWidth="1"/>
    <col min="9783" max="9783" width="7" style="186" customWidth="1"/>
    <col min="9784" max="9784" width="8.44140625" style="186" customWidth="1"/>
    <col min="9785" max="9788" width="0" style="186" hidden="1" customWidth="1"/>
    <col min="9789" max="9789" width="5.5546875" style="186" customWidth="1"/>
    <col min="9790" max="9790" width="14.5546875" style="186" customWidth="1"/>
    <col min="9791" max="9791" width="9.109375" style="186" customWidth="1"/>
    <col min="9792" max="10036" width="11.44140625" style="186"/>
    <col min="10037" max="10037" width="20.88671875" style="186" customWidth="1"/>
    <col min="10038" max="10038" width="23.44140625" style="186" customWidth="1"/>
    <col min="10039" max="10039" width="7" style="186" customWidth="1"/>
    <col min="10040" max="10040" width="8.44140625" style="186" customWidth="1"/>
    <col min="10041" max="10044" width="0" style="186" hidden="1" customWidth="1"/>
    <col min="10045" max="10045" width="5.5546875" style="186" customWidth="1"/>
    <col min="10046" max="10046" width="14.5546875" style="186" customWidth="1"/>
    <col min="10047" max="10047" width="9.109375" style="186" customWidth="1"/>
    <col min="10048" max="10292" width="11.44140625" style="186"/>
    <col min="10293" max="10293" width="20.88671875" style="186" customWidth="1"/>
    <col min="10294" max="10294" width="23.44140625" style="186" customWidth="1"/>
    <col min="10295" max="10295" width="7" style="186" customWidth="1"/>
    <col min="10296" max="10296" width="8.44140625" style="186" customWidth="1"/>
    <col min="10297" max="10300" width="0" style="186" hidden="1" customWidth="1"/>
    <col min="10301" max="10301" width="5.5546875" style="186" customWidth="1"/>
    <col min="10302" max="10302" width="14.5546875" style="186" customWidth="1"/>
    <col min="10303" max="10303" width="9.109375" style="186" customWidth="1"/>
    <col min="10304" max="10548" width="11.44140625" style="186"/>
    <col min="10549" max="10549" width="20.88671875" style="186" customWidth="1"/>
    <col min="10550" max="10550" width="23.44140625" style="186" customWidth="1"/>
    <col min="10551" max="10551" width="7" style="186" customWidth="1"/>
    <col min="10552" max="10552" width="8.44140625" style="186" customWidth="1"/>
    <col min="10553" max="10556" width="0" style="186" hidden="1" customWidth="1"/>
    <col min="10557" max="10557" width="5.5546875" style="186" customWidth="1"/>
    <col min="10558" max="10558" width="14.5546875" style="186" customWidth="1"/>
    <col min="10559" max="10559" width="9.109375" style="186" customWidth="1"/>
    <col min="10560" max="10804" width="11.44140625" style="186"/>
    <col min="10805" max="10805" width="20.88671875" style="186" customWidth="1"/>
    <col min="10806" max="10806" width="23.44140625" style="186" customWidth="1"/>
    <col min="10807" max="10807" width="7" style="186" customWidth="1"/>
    <col min="10808" max="10808" width="8.44140625" style="186" customWidth="1"/>
    <col min="10809" max="10812" width="0" style="186" hidden="1" customWidth="1"/>
    <col min="10813" max="10813" width="5.5546875" style="186" customWidth="1"/>
    <col min="10814" max="10814" width="14.5546875" style="186" customWidth="1"/>
    <col min="10815" max="10815" width="9.109375" style="186" customWidth="1"/>
    <col min="10816" max="11060" width="11.44140625" style="186"/>
    <col min="11061" max="11061" width="20.88671875" style="186" customWidth="1"/>
    <col min="11062" max="11062" width="23.44140625" style="186" customWidth="1"/>
    <col min="11063" max="11063" width="7" style="186" customWidth="1"/>
    <col min="11064" max="11064" width="8.44140625" style="186" customWidth="1"/>
    <col min="11065" max="11068" width="0" style="186" hidden="1" customWidth="1"/>
    <col min="11069" max="11069" width="5.5546875" style="186" customWidth="1"/>
    <col min="11070" max="11070" width="14.5546875" style="186" customWidth="1"/>
    <col min="11071" max="11071" width="9.109375" style="186" customWidth="1"/>
    <col min="11072" max="11316" width="11.44140625" style="186"/>
    <col min="11317" max="11317" width="20.88671875" style="186" customWidth="1"/>
    <col min="11318" max="11318" width="23.44140625" style="186" customWidth="1"/>
    <col min="11319" max="11319" width="7" style="186" customWidth="1"/>
    <col min="11320" max="11320" width="8.44140625" style="186" customWidth="1"/>
    <col min="11321" max="11324" width="0" style="186" hidden="1" customWidth="1"/>
    <col min="11325" max="11325" width="5.5546875" style="186" customWidth="1"/>
    <col min="11326" max="11326" width="14.5546875" style="186" customWidth="1"/>
    <col min="11327" max="11327" width="9.109375" style="186" customWidth="1"/>
    <col min="11328" max="11572" width="11.44140625" style="186"/>
    <col min="11573" max="11573" width="20.88671875" style="186" customWidth="1"/>
    <col min="11574" max="11574" width="23.44140625" style="186" customWidth="1"/>
    <col min="11575" max="11575" width="7" style="186" customWidth="1"/>
    <col min="11576" max="11576" width="8.44140625" style="186" customWidth="1"/>
    <col min="11577" max="11580" width="0" style="186" hidden="1" customWidth="1"/>
    <col min="11581" max="11581" width="5.5546875" style="186" customWidth="1"/>
    <col min="11582" max="11582" width="14.5546875" style="186" customWidth="1"/>
    <col min="11583" max="11583" width="9.109375" style="186" customWidth="1"/>
    <col min="11584" max="11828" width="11.44140625" style="186"/>
    <col min="11829" max="11829" width="20.88671875" style="186" customWidth="1"/>
    <col min="11830" max="11830" width="23.44140625" style="186" customWidth="1"/>
    <col min="11831" max="11831" width="7" style="186" customWidth="1"/>
    <col min="11832" max="11832" width="8.44140625" style="186" customWidth="1"/>
    <col min="11833" max="11836" width="0" style="186" hidden="1" customWidth="1"/>
    <col min="11837" max="11837" width="5.5546875" style="186" customWidth="1"/>
    <col min="11838" max="11838" width="14.5546875" style="186" customWidth="1"/>
    <col min="11839" max="11839" width="9.109375" style="186" customWidth="1"/>
    <col min="11840" max="12084" width="11.44140625" style="186"/>
    <col min="12085" max="12085" width="20.88671875" style="186" customWidth="1"/>
    <col min="12086" max="12086" width="23.44140625" style="186" customWidth="1"/>
    <col min="12087" max="12087" width="7" style="186" customWidth="1"/>
    <col min="12088" max="12088" width="8.44140625" style="186" customWidth="1"/>
    <col min="12089" max="12092" width="0" style="186" hidden="1" customWidth="1"/>
    <col min="12093" max="12093" width="5.5546875" style="186" customWidth="1"/>
    <col min="12094" max="12094" width="14.5546875" style="186" customWidth="1"/>
    <col min="12095" max="12095" width="9.109375" style="186" customWidth="1"/>
    <col min="12096" max="12340" width="11.44140625" style="186"/>
    <col min="12341" max="12341" width="20.88671875" style="186" customWidth="1"/>
    <col min="12342" max="12342" width="23.44140625" style="186" customWidth="1"/>
    <col min="12343" max="12343" width="7" style="186" customWidth="1"/>
    <col min="12344" max="12344" width="8.44140625" style="186" customWidth="1"/>
    <col min="12345" max="12348" width="0" style="186" hidden="1" customWidth="1"/>
    <col min="12349" max="12349" width="5.5546875" style="186" customWidth="1"/>
    <col min="12350" max="12350" width="14.5546875" style="186" customWidth="1"/>
    <col min="12351" max="12351" width="9.109375" style="186" customWidth="1"/>
    <col min="12352" max="12596" width="11.44140625" style="186"/>
    <col min="12597" max="12597" width="20.88671875" style="186" customWidth="1"/>
    <col min="12598" max="12598" width="23.44140625" style="186" customWidth="1"/>
    <col min="12599" max="12599" width="7" style="186" customWidth="1"/>
    <col min="12600" max="12600" width="8.44140625" style="186" customWidth="1"/>
    <col min="12601" max="12604" width="0" style="186" hidden="1" customWidth="1"/>
    <col min="12605" max="12605" width="5.5546875" style="186" customWidth="1"/>
    <col min="12606" max="12606" width="14.5546875" style="186" customWidth="1"/>
    <col min="12607" max="12607" width="9.109375" style="186" customWidth="1"/>
    <col min="12608" max="12852" width="11.44140625" style="186"/>
    <col min="12853" max="12853" width="20.88671875" style="186" customWidth="1"/>
    <col min="12854" max="12854" width="23.44140625" style="186" customWidth="1"/>
    <col min="12855" max="12855" width="7" style="186" customWidth="1"/>
    <col min="12856" max="12856" width="8.44140625" style="186" customWidth="1"/>
    <col min="12857" max="12860" width="0" style="186" hidden="1" customWidth="1"/>
    <col min="12861" max="12861" width="5.5546875" style="186" customWidth="1"/>
    <col min="12862" max="12862" width="14.5546875" style="186" customWidth="1"/>
    <col min="12863" max="12863" width="9.109375" style="186" customWidth="1"/>
    <col min="12864" max="13108" width="11.44140625" style="186"/>
    <col min="13109" max="13109" width="20.88671875" style="186" customWidth="1"/>
    <col min="13110" max="13110" width="23.44140625" style="186" customWidth="1"/>
    <col min="13111" max="13111" width="7" style="186" customWidth="1"/>
    <col min="13112" max="13112" width="8.44140625" style="186" customWidth="1"/>
    <col min="13113" max="13116" width="0" style="186" hidden="1" customWidth="1"/>
    <col min="13117" max="13117" width="5.5546875" style="186" customWidth="1"/>
    <col min="13118" max="13118" width="14.5546875" style="186" customWidth="1"/>
    <col min="13119" max="13119" width="9.109375" style="186" customWidth="1"/>
    <col min="13120" max="13364" width="11.44140625" style="186"/>
    <col min="13365" max="13365" width="20.88671875" style="186" customWidth="1"/>
    <col min="13366" max="13366" width="23.44140625" style="186" customWidth="1"/>
    <col min="13367" max="13367" width="7" style="186" customWidth="1"/>
    <col min="13368" max="13368" width="8.44140625" style="186" customWidth="1"/>
    <col min="13369" max="13372" width="0" style="186" hidden="1" customWidth="1"/>
    <col min="13373" max="13373" width="5.5546875" style="186" customWidth="1"/>
    <col min="13374" max="13374" width="14.5546875" style="186" customWidth="1"/>
    <col min="13375" max="13375" width="9.109375" style="186" customWidth="1"/>
    <col min="13376" max="13620" width="11.44140625" style="186"/>
    <col min="13621" max="13621" width="20.88671875" style="186" customWidth="1"/>
    <col min="13622" max="13622" width="23.44140625" style="186" customWidth="1"/>
    <col min="13623" max="13623" width="7" style="186" customWidth="1"/>
    <col min="13624" max="13624" width="8.44140625" style="186" customWidth="1"/>
    <col min="13625" max="13628" width="0" style="186" hidden="1" customWidth="1"/>
    <col min="13629" max="13629" width="5.5546875" style="186" customWidth="1"/>
    <col min="13630" max="13630" width="14.5546875" style="186" customWidth="1"/>
    <col min="13631" max="13631" width="9.109375" style="186" customWidth="1"/>
    <col min="13632" max="13876" width="11.44140625" style="186"/>
    <col min="13877" max="13877" width="20.88671875" style="186" customWidth="1"/>
    <col min="13878" max="13878" width="23.44140625" style="186" customWidth="1"/>
    <col min="13879" max="13879" width="7" style="186" customWidth="1"/>
    <col min="13880" max="13880" width="8.44140625" style="186" customWidth="1"/>
    <col min="13881" max="13884" width="0" style="186" hidden="1" customWidth="1"/>
    <col min="13885" max="13885" width="5.5546875" style="186" customWidth="1"/>
    <col min="13886" max="13886" width="14.5546875" style="186" customWidth="1"/>
    <col min="13887" max="13887" width="9.109375" style="186" customWidth="1"/>
    <col min="13888" max="14132" width="11.44140625" style="186"/>
    <col min="14133" max="14133" width="20.88671875" style="186" customWidth="1"/>
    <col min="14134" max="14134" width="23.44140625" style="186" customWidth="1"/>
    <col min="14135" max="14135" width="7" style="186" customWidth="1"/>
    <col min="14136" max="14136" width="8.44140625" style="186" customWidth="1"/>
    <col min="14137" max="14140" width="0" style="186" hidden="1" customWidth="1"/>
    <col min="14141" max="14141" width="5.5546875" style="186" customWidth="1"/>
    <col min="14142" max="14142" width="14.5546875" style="186" customWidth="1"/>
    <col min="14143" max="14143" width="9.109375" style="186" customWidth="1"/>
    <col min="14144" max="14388" width="11.44140625" style="186"/>
    <col min="14389" max="14389" width="20.88671875" style="186" customWidth="1"/>
    <col min="14390" max="14390" width="23.44140625" style="186" customWidth="1"/>
    <col min="14391" max="14391" width="7" style="186" customWidth="1"/>
    <col min="14392" max="14392" width="8.44140625" style="186" customWidth="1"/>
    <col min="14393" max="14396" width="0" style="186" hidden="1" customWidth="1"/>
    <col min="14397" max="14397" width="5.5546875" style="186" customWidth="1"/>
    <col min="14398" max="14398" width="14.5546875" style="186" customWidth="1"/>
    <col min="14399" max="14399" width="9.109375" style="186" customWidth="1"/>
    <col min="14400" max="14644" width="11.44140625" style="186"/>
    <col min="14645" max="14645" width="20.88671875" style="186" customWidth="1"/>
    <col min="14646" max="14646" width="23.44140625" style="186" customWidth="1"/>
    <col min="14647" max="14647" width="7" style="186" customWidth="1"/>
    <col min="14648" max="14648" width="8.44140625" style="186" customWidth="1"/>
    <col min="14649" max="14652" width="0" style="186" hidden="1" customWidth="1"/>
    <col min="14653" max="14653" width="5.5546875" style="186" customWidth="1"/>
    <col min="14654" max="14654" width="14.5546875" style="186" customWidth="1"/>
    <col min="14655" max="14655" width="9.109375" style="186" customWidth="1"/>
    <col min="14656" max="14900" width="11.44140625" style="186"/>
    <col min="14901" max="14901" width="20.88671875" style="186" customWidth="1"/>
    <col min="14902" max="14902" width="23.44140625" style="186" customWidth="1"/>
    <col min="14903" max="14903" width="7" style="186" customWidth="1"/>
    <col min="14904" max="14904" width="8.44140625" style="186" customWidth="1"/>
    <col min="14905" max="14908" width="0" style="186" hidden="1" customWidth="1"/>
    <col min="14909" max="14909" width="5.5546875" style="186" customWidth="1"/>
    <col min="14910" max="14910" width="14.5546875" style="186" customWidth="1"/>
    <col min="14911" max="14911" width="9.109375" style="186" customWidth="1"/>
    <col min="14912" max="15156" width="11.44140625" style="186"/>
    <col min="15157" max="15157" width="20.88671875" style="186" customWidth="1"/>
    <col min="15158" max="15158" width="23.44140625" style="186" customWidth="1"/>
    <col min="15159" max="15159" width="7" style="186" customWidth="1"/>
    <col min="15160" max="15160" width="8.44140625" style="186" customWidth="1"/>
    <col min="15161" max="15164" width="0" style="186" hidden="1" customWidth="1"/>
    <col min="15165" max="15165" width="5.5546875" style="186" customWidth="1"/>
    <col min="15166" max="15166" width="14.5546875" style="186" customWidth="1"/>
    <col min="15167" max="15167" width="9.109375" style="186" customWidth="1"/>
    <col min="15168" max="15412" width="11.44140625" style="186"/>
    <col min="15413" max="15413" width="20.88671875" style="186" customWidth="1"/>
    <col min="15414" max="15414" width="23.44140625" style="186" customWidth="1"/>
    <col min="15415" max="15415" width="7" style="186" customWidth="1"/>
    <col min="15416" max="15416" width="8.44140625" style="186" customWidth="1"/>
    <col min="15417" max="15420" width="0" style="186" hidden="1" customWidth="1"/>
    <col min="15421" max="15421" width="5.5546875" style="186" customWidth="1"/>
    <col min="15422" max="15422" width="14.5546875" style="186" customWidth="1"/>
    <col min="15423" max="15423" width="9.109375" style="186" customWidth="1"/>
    <col min="15424" max="15668" width="11.44140625" style="186"/>
    <col min="15669" max="15669" width="20.88671875" style="186" customWidth="1"/>
    <col min="15670" max="15670" width="23.44140625" style="186" customWidth="1"/>
    <col min="15671" max="15671" width="7" style="186" customWidth="1"/>
    <col min="15672" max="15672" width="8.44140625" style="186" customWidth="1"/>
    <col min="15673" max="15676" width="0" style="186" hidden="1" customWidth="1"/>
    <col min="15677" max="15677" width="5.5546875" style="186" customWidth="1"/>
    <col min="15678" max="15678" width="14.5546875" style="186" customWidth="1"/>
    <col min="15679" max="15679" width="9.109375" style="186" customWidth="1"/>
    <col min="15680" max="15924" width="11.44140625" style="186"/>
    <col min="15925" max="15925" width="20.88671875" style="186" customWidth="1"/>
    <col min="15926" max="15926" width="23.44140625" style="186" customWidth="1"/>
    <col min="15927" max="15927" width="7" style="186" customWidth="1"/>
    <col min="15928" max="15928" width="8.44140625" style="186" customWidth="1"/>
    <col min="15929" max="15932" width="0" style="186" hidden="1" customWidth="1"/>
    <col min="15933" max="15933" width="5.5546875" style="186" customWidth="1"/>
    <col min="15934" max="15934" width="14.5546875" style="186" customWidth="1"/>
    <col min="15935" max="15935" width="9.109375" style="186" customWidth="1"/>
    <col min="15936" max="16384" width="11.44140625" style="186"/>
  </cols>
  <sheetData>
    <row r="1" spans="1:22" s="43" customFormat="1" ht="45" customHeight="1" x14ac:dyDescent="0.25">
      <c r="A1" s="737" t="s">
        <v>1259</v>
      </c>
      <c r="B1" s="735" t="s">
        <v>1</v>
      </c>
      <c r="C1" s="737" t="s">
        <v>1260</v>
      </c>
      <c r="D1" s="737" t="s">
        <v>1261</v>
      </c>
      <c r="E1" s="737" t="s">
        <v>3</v>
      </c>
      <c r="F1" s="737" t="s">
        <v>1262</v>
      </c>
      <c r="G1" s="737" t="s">
        <v>1263</v>
      </c>
      <c r="H1" s="737" t="s">
        <v>1264</v>
      </c>
      <c r="I1" s="742" t="s">
        <v>6</v>
      </c>
      <c r="J1" s="997" t="s">
        <v>1721</v>
      </c>
      <c r="K1" s="997" t="s">
        <v>78</v>
      </c>
      <c r="L1" s="997" t="s">
        <v>74</v>
      </c>
      <c r="M1" s="997" t="s">
        <v>76</v>
      </c>
      <c r="N1" s="997" t="s">
        <v>73</v>
      </c>
      <c r="O1" s="997" t="s">
        <v>72</v>
      </c>
      <c r="P1" s="997" t="s">
        <v>75</v>
      </c>
      <c r="Q1" s="997" t="s">
        <v>77</v>
      </c>
      <c r="R1" s="997" t="s">
        <v>86</v>
      </c>
      <c r="S1" s="974" t="s">
        <v>2784</v>
      </c>
      <c r="T1" s="974" t="s">
        <v>2789</v>
      </c>
      <c r="U1" s="997" t="s">
        <v>196</v>
      </c>
      <c r="V1" s="974" t="s">
        <v>1717</v>
      </c>
    </row>
    <row r="2" spans="1:22" s="43" customFormat="1" ht="67.5" customHeight="1" x14ac:dyDescent="0.25">
      <c r="A2" s="738"/>
      <c r="B2" s="736"/>
      <c r="C2" s="738" t="s">
        <v>7</v>
      </c>
      <c r="D2" s="738" t="s">
        <v>7</v>
      </c>
      <c r="E2" s="738" t="s">
        <v>8</v>
      </c>
      <c r="F2" s="738" t="s">
        <v>1265</v>
      </c>
      <c r="G2" s="738" t="s">
        <v>1266</v>
      </c>
      <c r="H2" s="738" t="s">
        <v>1267</v>
      </c>
      <c r="I2" s="743" t="s">
        <v>11</v>
      </c>
      <c r="J2" s="998"/>
      <c r="K2" s="998"/>
      <c r="L2" s="998"/>
      <c r="M2" s="998"/>
      <c r="N2" s="998"/>
      <c r="O2" s="998"/>
      <c r="P2" s="998"/>
      <c r="Q2" s="998"/>
      <c r="R2" s="999"/>
      <c r="S2" s="977"/>
      <c r="T2" s="975"/>
      <c r="U2" s="998"/>
      <c r="V2" s="975"/>
    </row>
    <row r="3" spans="1:22" s="43" customFormat="1" ht="177.75" customHeight="1" x14ac:dyDescent="0.25">
      <c r="A3" s="167" t="s">
        <v>39</v>
      </c>
      <c r="B3" s="739" t="s">
        <v>470</v>
      </c>
      <c r="C3" s="739" t="s">
        <v>1268</v>
      </c>
      <c r="D3" s="739" t="s">
        <v>1269</v>
      </c>
      <c r="E3" s="739" t="s">
        <v>1270</v>
      </c>
      <c r="F3" s="739" t="s">
        <v>1271</v>
      </c>
      <c r="G3" s="739" t="s">
        <v>1272</v>
      </c>
      <c r="H3" s="739" t="s">
        <v>1273</v>
      </c>
      <c r="I3" s="744" t="s">
        <v>1274</v>
      </c>
      <c r="J3" s="744" t="s">
        <v>1722</v>
      </c>
      <c r="K3" s="744" t="s">
        <v>79</v>
      </c>
      <c r="L3" s="744" t="s">
        <v>80</v>
      </c>
      <c r="M3" s="744" t="s">
        <v>81</v>
      </c>
      <c r="N3" s="744" t="s">
        <v>82</v>
      </c>
      <c r="O3" s="744" t="s">
        <v>83</v>
      </c>
      <c r="P3" s="744" t="s">
        <v>84</v>
      </c>
      <c r="Q3" s="744" t="s">
        <v>85</v>
      </c>
      <c r="R3" s="744" t="s">
        <v>87</v>
      </c>
      <c r="S3" s="745" t="s">
        <v>2783</v>
      </c>
      <c r="T3" s="745" t="s">
        <v>2790</v>
      </c>
      <c r="U3" s="739" t="s">
        <v>197</v>
      </c>
      <c r="V3" s="740" t="s">
        <v>1718</v>
      </c>
    </row>
    <row r="4" spans="1:22" ht="10.35" customHeight="1" x14ac:dyDescent="0.2">
      <c r="A4" s="186"/>
      <c r="B4" s="186"/>
    </row>
    <row r="5" spans="1:22" ht="18" x14ac:dyDescent="0.2">
      <c r="A5" s="976" t="s">
        <v>1975</v>
      </c>
      <c r="B5" s="976"/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6"/>
      <c r="Q5" s="976"/>
      <c r="R5" s="976"/>
      <c r="S5" s="976"/>
      <c r="T5" s="976"/>
      <c r="U5" s="976"/>
      <c r="V5" s="976"/>
    </row>
    <row r="6" spans="1:22" s="52" customFormat="1" ht="18" x14ac:dyDescent="0.3">
      <c r="A6" s="47" t="s">
        <v>1299</v>
      </c>
      <c r="B6" s="48"/>
      <c r="C6" s="49"/>
      <c r="D6" s="49"/>
      <c r="E6" s="49"/>
      <c r="F6" s="50"/>
      <c r="G6" s="51"/>
      <c r="H6" s="51"/>
      <c r="I6" s="51"/>
      <c r="J6" s="913"/>
      <c r="K6" s="51"/>
      <c r="L6" s="51"/>
      <c r="M6" s="51"/>
      <c r="N6" s="51"/>
      <c r="O6" s="51"/>
      <c r="P6" s="51"/>
      <c r="Q6" s="51"/>
      <c r="R6" s="51"/>
      <c r="S6" s="913"/>
      <c r="T6" s="51"/>
      <c r="U6" s="51"/>
      <c r="V6" s="51"/>
    </row>
    <row r="7" spans="1:22" ht="15.6" x14ac:dyDescent="0.3">
      <c r="A7" s="248" t="s">
        <v>1300</v>
      </c>
      <c r="C7" s="97"/>
      <c r="D7" s="97"/>
      <c r="E7" s="97"/>
      <c r="F7" s="97"/>
      <c r="G7" s="97"/>
      <c r="H7" s="97"/>
      <c r="I7" s="97"/>
      <c r="J7" s="922"/>
      <c r="K7" s="97"/>
      <c r="L7" s="97"/>
      <c r="M7" s="97"/>
      <c r="N7" s="97"/>
      <c r="O7" s="97"/>
      <c r="P7" s="97"/>
      <c r="Q7" s="97"/>
      <c r="R7" s="97"/>
      <c r="S7" s="922"/>
      <c r="T7" s="97"/>
      <c r="U7" s="97"/>
      <c r="V7" s="97"/>
    </row>
    <row r="8" spans="1:22" s="100" customFormat="1" ht="54.75" customHeight="1" x14ac:dyDescent="0.3">
      <c r="A8" s="60" t="s">
        <v>1301</v>
      </c>
      <c r="B8" s="87" t="s">
        <v>1302</v>
      </c>
      <c r="C8" s="168">
        <v>3600</v>
      </c>
      <c r="D8" s="62">
        <v>43</v>
      </c>
      <c r="E8" s="66">
        <v>20</v>
      </c>
      <c r="F8" s="62">
        <v>72</v>
      </c>
      <c r="G8" s="62">
        <v>21</v>
      </c>
      <c r="H8" s="66">
        <v>30</v>
      </c>
      <c r="I8" s="88" t="s">
        <v>1303</v>
      </c>
      <c r="J8" s="918">
        <f>S8/(1-R8)</f>
        <v>1.6140705882352946</v>
      </c>
      <c r="K8" s="65">
        <v>0.05</v>
      </c>
      <c r="L8" s="65">
        <v>0.02</v>
      </c>
      <c r="M8" s="65">
        <v>0.03</v>
      </c>
      <c r="N8" s="65">
        <v>0.04</v>
      </c>
      <c r="O8" s="65">
        <v>0.01</v>
      </c>
      <c r="P8" s="65">
        <v>0</v>
      </c>
      <c r="Q8" s="65">
        <v>0</v>
      </c>
      <c r="R8" s="65">
        <f>SUM(K8:Q8)</f>
        <v>0.15000000000000002</v>
      </c>
      <c r="S8" s="918">
        <f>T8*1.2</f>
        <v>1.3719600000000003</v>
      </c>
      <c r="T8" s="774">
        <v>1.1433000000000002</v>
      </c>
      <c r="U8" s="88" t="s">
        <v>1022</v>
      </c>
      <c r="V8" s="67" t="s">
        <v>1720</v>
      </c>
    </row>
    <row r="9" spans="1:22" ht="18" x14ac:dyDescent="0.2">
      <c r="A9" s="94"/>
      <c r="B9" s="95"/>
      <c r="C9" s="96"/>
      <c r="D9" s="96"/>
      <c r="E9" s="217"/>
      <c r="F9" s="96"/>
      <c r="G9" s="96"/>
      <c r="H9" s="217"/>
      <c r="I9" s="96"/>
      <c r="J9" s="925"/>
      <c r="K9" s="96"/>
      <c r="L9" s="96"/>
      <c r="M9" s="96"/>
      <c r="N9" s="96"/>
      <c r="O9" s="96"/>
      <c r="P9" s="96"/>
      <c r="Q9" s="96"/>
      <c r="R9" s="96"/>
      <c r="S9" s="923"/>
      <c r="T9" s="774"/>
      <c r="U9" s="96"/>
      <c r="V9" s="96"/>
    </row>
    <row r="10" spans="1:22" ht="18" x14ac:dyDescent="0.3">
      <c r="A10" s="232" t="s">
        <v>1304</v>
      </c>
      <c r="B10" s="95"/>
      <c r="C10" s="96"/>
      <c r="D10" s="96"/>
      <c r="E10" s="217"/>
      <c r="F10" s="96"/>
      <c r="G10" s="96"/>
      <c r="H10" s="217"/>
      <c r="I10" s="96"/>
      <c r="J10" s="925"/>
      <c r="K10" s="96"/>
      <c r="L10" s="96"/>
      <c r="M10" s="96"/>
      <c r="N10" s="96"/>
      <c r="O10" s="96"/>
      <c r="P10" s="96"/>
      <c r="Q10" s="96"/>
      <c r="R10" s="96"/>
      <c r="S10" s="923"/>
      <c r="T10" s="774"/>
      <c r="U10" s="96"/>
      <c r="V10" s="96"/>
    </row>
    <row r="11" spans="1:22" s="183" customFormat="1" ht="31.2" x14ac:dyDescent="0.3">
      <c r="A11" s="60" t="s">
        <v>2457</v>
      </c>
      <c r="B11" s="87" t="s">
        <v>1305</v>
      </c>
      <c r="C11" s="168">
        <v>1200</v>
      </c>
      <c r="D11" s="62">
        <v>38</v>
      </c>
      <c r="E11" s="66">
        <v>60</v>
      </c>
      <c r="F11" s="62">
        <v>72</v>
      </c>
      <c r="G11" s="62">
        <v>18.149999999999999</v>
      </c>
      <c r="H11" s="66">
        <v>72</v>
      </c>
      <c r="I11" s="88" t="s">
        <v>12</v>
      </c>
      <c r="J11" s="918">
        <f>S11/(1-R11)</f>
        <v>1.6140705882352946</v>
      </c>
      <c r="K11" s="65">
        <v>0.05</v>
      </c>
      <c r="L11" s="65">
        <v>0.02</v>
      </c>
      <c r="M11" s="65">
        <v>0.03</v>
      </c>
      <c r="N11" s="65">
        <v>0.04</v>
      </c>
      <c r="O11" s="65">
        <v>0.01</v>
      </c>
      <c r="P11" s="65">
        <v>0</v>
      </c>
      <c r="Q11" s="65">
        <v>0</v>
      </c>
      <c r="R11" s="65">
        <f>SUM(K11:Q11)</f>
        <v>0.15000000000000002</v>
      </c>
      <c r="S11" s="918">
        <f t="shared" ref="S11:S14" si="0">T11*1.2</f>
        <v>1.3719600000000003</v>
      </c>
      <c r="T11" s="774">
        <v>1.1433000000000002</v>
      </c>
      <c r="U11" s="88" t="s">
        <v>1022</v>
      </c>
      <c r="V11" s="67" t="s">
        <v>1720</v>
      </c>
    </row>
    <row r="12" spans="1:22" s="183" customFormat="1" ht="31.2" x14ac:dyDescent="0.3">
      <c r="A12" s="60" t="s">
        <v>1306</v>
      </c>
      <c r="B12" s="87" t="s">
        <v>1307</v>
      </c>
      <c r="C12" s="168">
        <v>1800</v>
      </c>
      <c r="D12" s="62">
        <v>38</v>
      </c>
      <c r="E12" s="66">
        <v>30</v>
      </c>
      <c r="F12" s="62">
        <v>54</v>
      </c>
      <c r="G12" s="62">
        <v>17</v>
      </c>
      <c r="H12" s="66">
        <v>20</v>
      </c>
      <c r="I12" s="88" t="s">
        <v>38</v>
      </c>
      <c r="J12" s="918">
        <f>S12/(1-R12)</f>
        <v>2.1520941176470587</v>
      </c>
      <c r="K12" s="65">
        <v>0.05</v>
      </c>
      <c r="L12" s="65">
        <v>0.02</v>
      </c>
      <c r="M12" s="65">
        <v>0.03</v>
      </c>
      <c r="N12" s="65">
        <v>0.04</v>
      </c>
      <c r="O12" s="65">
        <v>0.01</v>
      </c>
      <c r="P12" s="65">
        <v>0</v>
      </c>
      <c r="Q12" s="65">
        <v>0</v>
      </c>
      <c r="R12" s="65">
        <f>SUM(K12:Q12)</f>
        <v>0.15000000000000002</v>
      </c>
      <c r="S12" s="918">
        <f t="shared" si="0"/>
        <v>1.8292799999999998</v>
      </c>
      <c r="T12" s="774">
        <v>1.5244</v>
      </c>
      <c r="U12" s="88" t="s">
        <v>1022</v>
      </c>
      <c r="V12" s="67" t="s">
        <v>1720</v>
      </c>
    </row>
    <row r="13" spans="1:22" s="183" customFormat="1" ht="31.2" x14ac:dyDescent="0.3">
      <c r="A13" s="60" t="s">
        <v>2458</v>
      </c>
      <c r="B13" s="87" t="s">
        <v>1308</v>
      </c>
      <c r="C13" s="168">
        <v>600</v>
      </c>
      <c r="D13" s="62">
        <v>30</v>
      </c>
      <c r="E13" s="66">
        <v>60</v>
      </c>
      <c r="F13" s="62">
        <v>36</v>
      </c>
      <c r="G13" s="62">
        <v>8.1999999999999993</v>
      </c>
      <c r="H13" s="66">
        <v>144</v>
      </c>
      <c r="I13" s="88" t="s">
        <v>12</v>
      </c>
      <c r="J13" s="918">
        <f>S13/(1-R13)</f>
        <v>1.6140705882352946</v>
      </c>
      <c r="K13" s="65">
        <v>0.05</v>
      </c>
      <c r="L13" s="65">
        <v>0.02</v>
      </c>
      <c r="M13" s="65">
        <v>0.03</v>
      </c>
      <c r="N13" s="65">
        <v>0.04</v>
      </c>
      <c r="O13" s="65">
        <v>0.01</v>
      </c>
      <c r="P13" s="65">
        <v>0</v>
      </c>
      <c r="Q13" s="65">
        <v>0</v>
      </c>
      <c r="R13" s="65">
        <f>SUM(K13:Q13)</f>
        <v>0.15000000000000002</v>
      </c>
      <c r="S13" s="918">
        <f t="shared" si="0"/>
        <v>1.3719600000000003</v>
      </c>
      <c r="T13" s="774">
        <v>1.1433000000000002</v>
      </c>
      <c r="U13" s="88" t="s">
        <v>1022</v>
      </c>
      <c r="V13" s="67" t="s">
        <v>1720</v>
      </c>
    </row>
    <row r="14" spans="1:22" s="183" customFormat="1" ht="31.2" x14ac:dyDescent="0.3">
      <c r="A14" s="60" t="s">
        <v>1309</v>
      </c>
      <c r="B14" s="87" t="s">
        <v>1310</v>
      </c>
      <c r="C14" s="168">
        <v>300</v>
      </c>
      <c r="D14" s="62">
        <v>38</v>
      </c>
      <c r="E14" s="66">
        <v>60</v>
      </c>
      <c r="F14" s="62">
        <v>18</v>
      </c>
      <c r="G14" s="62">
        <v>4.5999999999999996</v>
      </c>
      <c r="H14" s="66">
        <v>144</v>
      </c>
      <c r="I14" s="88" t="s">
        <v>17</v>
      </c>
      <c r="J14" s="918">
        <f>S14/(1-R14)</f>
        <v>2.1520941176470587</v>
      </c>
      <c r="K14" s="65">
        <v>0.05</v>
      </c>
      <c r="L14" s="65">
        <v>0.02</v>
      </c>
      <c r="M14" s="65">
        <v>0.03</v>
      </c>
      <c r="N14" s="65">
        <v>0.04</v>
      </c>
      <c r="O14" s="65">
        <v>0.01</v>
      </c>
      <c r="P14" s="65">
        <v>0</v>
      </c>
      <c r="Q14" s="65">
        <v>0</v>
      </c>
      <c r="R14" s="65">
        <f>SUM(K14:Q14)</f>
        <v>0.15000000000000002</v>
      </c>
      <c r="S14" s="918">
        <f t="shared" si="0"/>
        <v>1.8292799999999998</v>
      </c>
      <c r="T14" s="774">
        <v>1.5244</v>
      </c>
      <c r="U14" s="88" t="s">
        <v>1022</v>
      </c>
      <c r="V14" s="67" t="s">
        <v>1720</v>
      </c>
    </row>
    <row r="15" spans="1:22" ht="24" customHeight="1" x14ac:dyDescent="0.2">
      <c r="A15" s="94"/>
      <c r="B15" s="95"/>
      <c r="C15" s="96"/>
      <c r="D15" s="96"/>
      <c r="E15" s="217"/>
      <c r="F15" s="96"/>
      <c r="G15" s="96"/>
      <c r="H15" s="217"/>
      <c r="I15" s="96"/>
      <c r="J15" s="925"/>
      <c r="K15" s="96"/>
      <c r="L15" s="96"/>
      <c r="M15" s="96"/>
      <c r="N15" s="96"/>
      <c r="O15" s="96"/>
      <c r="P15" s="96"/>
      <c r="Q15" s="96"/>
      <c r="R15" s="96"/>
      <c r="S15" s="923"/>
      <c r="T15" s="774"/>
      <c r="U15" s="96"/>
      <c r="V15" s="96"/>
    </row>
    <row r="16" spans="1:22" s="52" customFormat="1" ht="18" x14ac:dyDescent="0.3">
      <c r="A16" s="226" t="s">
        <v>1292</v>
      </c>
      <c r="B16" s="227"/>
      <c r="C16" s="228"/>
      <c r="D16" s="228"/>
      <c r="E16" s="229"/>
      <c r="F16" s="147"/>
      <c r="G16" s="135"/>
      <c r="H16" s="136"/>
      <c r="I16" s="135"/>
      <c r="J16" s="926"/>
      <c r="K16" s="135"/>
      <c r="L16" s="135"/>
      <c r="M16" s="135"/>
      <c r="N16" s="135"/>
      <c r="O16" s="135"/>
      <c r="P16" s="135"/>
      <c r="Q16" s="135"/>
      <c r="R16" s="135"/>
      <c r="S16" s="873"/>
      <c r="T16" s="774"/>
      <c r="U16" s="135"/>
      <c r="V16" s="135"/>
    </row>
    <row r="17" spans="1:22" s="183" customFormat="1" ht="31.2" x14ac:dyDescent="0.3">
      <c r="A17" s="60" t="s">
        <v>1311</v>
      </c>
      <c r="B17" s="87" t="s">
        <v>1312</v>
      </c>
      <c r="C17" s="168">
        <v>3600</v>
      </c>
      <c r="D17" s="62">
        <v>43</v>
      </c>
      <c r="E17" s="66">
        <v>20</v>
      </c>
      <c r="F17" s="62">
        <v>72</v>
      </c>
      <c r="G17" s="62">
        <v>21</v>
      </c>
      <c r="H17" s="66">
        <v>30</v>
      </c>
      <c r="I17" s="88" t="s">
        <v>38</v>
      </c>
      <c r="J17" s="918">
        <f t="shared" ref="J17:J31" si="1">S17/(1-R17)</f>
        <v>2.399294117647059</v>
      </c>
      <c r="K17" s="65">
        <v>0.05</v>
      </c>
      <c r="L17" s="65">
        <v>0.02</v>
      </c>
      <c r="M17" s="65">
        <v>0.03</v>
      </c>
      <c r="N17" s="65">
        <v>0.04</v>
      </c>
      <c r="O17" s="65">
        <v>0.01</v>
      </c>
      <c r="P17" s="65">
        <v>0</v>
      </c>
      <c r="Q17" s="65">
        <v>0</v>
      </c>
      <c r="R17" s="65">
        <f t="shared" ref="R17:R29" si="2">SUM(K17:Q17)</f>
        <v>0.15000000000000002</v>
      </c>
      <c r="S17" s="918">
        <f t="shared" ref="S17:S31" si="3">T17*1.2</f>
        <v>2.0394000000000001</v>
      </c>
      <c r="T17" s="774">
        <v>1.6995</v>
      </c>
      <c r="U17" s="88" t="s">
        <v>1022</v>
      </c>
      <c r="V17" s="67" t="s">
        <v>1720</v>
      </c>
    </row>
    <row r="18" spans="1:22" s="183" customFormat="1" ht="31.2" x14ac:dyDescent="0.3">
      <c r="A18" s="60" t="s">
        <v>1313</v>
      </c>
      <c r="B18" s="87" t="s">
        <v>1314</v>
      </c>
      <c r="C18" s="168">
        <v>3600</v>
      </c>
      <c r="D18" s="62">
        <v>43</v>
      </c>
      <c r="E18" s="66">
        <v>20</v>
      </c>
      <c r="F18" s="62">
        <v>72</v>
      </c>
      <c r="G18" s="62">
        <v>21</v>
      </c>
      <c r="H18" s="66">
        <v>30</v>
      </c>
      <c r="I18" s="88" t="s">
        <v>38</v>
      </c>
      <c r="J18" s="918">
        <f t="shared" si="1"/>
        <v>2.399294117647059</v>
      </c>
      <c r="K18" s="65">
        <v>0.05</v>
      </c>
      <c r="L18" s="65">
        <v>0.02</v>
      </c>
      <c r="M18" s="65">
        <v>0.03</v>
      </c>
      <c r="N18" s="65">
        <v>0.04</v>
      </c>
      <c r="O18" s="65">
        <v>0.01</v>
      </c>
      <c r="P18" s="65">
        <v>0</v>
      </c>
      <c r="Q18" s="65">
        <v>0</v>
      </c>
      <c r="R18" s="65">
        <f t="shared" si="2"/>
        <v>0.15000000000000002</v>
      </c>
      <c r="S18" s="918">
        <f t="shared" si="3"/>
        <v>2.0394000000000001</v>
      </c>
      <c r="T18" s="774">
        <v>1.6995</v>
      </c>
      <c r="U18" s="88" t="s">
        <v>1022</v>
      </c>
      <c r="V18" s="67" t="s">
        <v>1720</v>
      </c>
    </row>
    <row r="19" spans="1:22" s="183" customFormat="1" ht="40.5" customHeight="1" x14ac:dyDescent="0.3">
      <c r="A19" s="60" t="s">
        <v>1315</v>
      </c>
      <c r="B19" s="87" t="s">
        <v>1316</v>
      </c>
      <c r="C19" s="168">
        <v>3600</v>
      </c>
      <c r="D19" s="62">
        <v>43</v>
      </c>
      <c r="E19" s="66">
        <v>20</v>
      </c>
      <c r="F19" s="62">
        <v>72</v>
      </c>
      <c r="G19" s="62">
        <v>21</v>
      </c>
      <c r="H19" s="66">
        <v>30</v>
      </c>
      <c r="I19" s="88" t="s">
        <v>38</v>
      </c>
      <c r="J19" s="918">
        <f t="shared" si="1"/>
        <v>2.399294117647059</v>
      </c>
      <c r="K19" s="65">
        <v>0.05</v>
      </c>
      <c r="L19" s="65">
        <v>0.02</v>
      </c>
      <c r="M19" s="65">
        <v>0.03</v>
      </c>
      <c r="N19" s="65">
        <v>0.04</v>
      </c>
      <c r="O19" s="65">
        <v>0.01</v>
      </c>
      <c r="P19" s="65">
        <v>0</v>
      </c>
      <c r="Q19" s="65">
        <v>0</v>
      </c>
      <c r="R19" s="65">
        <f t="shared" si="2"/>
        <v>0.15000000000000002</v>
      </c>
      <c r="S19" s="918">
        <f t="shared" si="3"/>
        <v>2.0394000000000001</v>
      </c>
      <c r="T19" s="774">
        <v>1.6995</v>
      </c>
      <c r="U19" s="88" t="s">
        <v>1022</v>
      </c>
      <c r="V19" s="67" t="s">
        <v>1720</v>
      </c>
    </row>
    <row r="20" spans="1:22" s="183" customFormat="1" ht="40.5" customHeight="1" x14ac:dyDescent="0.3">
      <c r="A20" s="60" t="s">
        <v>1317</v>
      </c>
      <c r="B20" s="87" t="s">
        <v>1318</v>
      </c>
      <c r="C20" s="168">
        <v>3600</v>
      </c>
      <c r="D20" s="62">
        <v>43</v>
      </c>
      <c r="E20" s="66">
        <v>20</v>
      </c>
      <c r="F20" s="62">
        <v>72</v>
      </c>
      <c r="G20" s="62">
        <v>21</v>
      </c>
      <c r="H20" s="66">
        <v>30</v>
      </c>
      <c r="I20" s="88" t="s">
        <v>38</v>
      </c>
      <c r="J20" s="918">
        <f t="shared" si="1"/>
        <v>2.399294117647059</v>
      </c>
      <c r="K20" s="65">
        <v>0.05</v>
      </c>
      <c r="L20" s="65">
        <v>0.02</v>
      </c>
      <c r="M20" s="65">
        <v>0.03</v>
      </c>
      <c r="N20" s="65">
        <v>0.04</v>
      </c>
      <c r="O20" s="65">
        <v>0.01</v>
      </c>
      <c r="P20" s="65">
        <v>0</v>
      </c>
      <c r="Q20" s="65">
        <v>0</v>
      </c>
      <c r="R20" s="65">
        <f>SUM(K20:Q20)</f>
        <v>0.15000000000000002</v>
      </c>
      <c r="S20" s="918">
        <f t="shared" si="3"/>
        <v>2.0394000000000001</v>
      </c>
      <c r="T20" s="774">
        <v>1.6995</v>
      </c>
      <c r="U20" s="88" t="s">
        <v>1022</v>
      </c>
      <c r="V20" s="67" t="s">
        <v>1720</v>
      </c>
    </row>
    <row r="21" spans="1:22" s="183" customFormat="1" ht="40.5" customHeight="1" x14ac:dyDescent="0.3">
      <c r="A21" s="60" t="s">
        <v>1319</v>
      </c>
      <c r="B21" s="87" t="s">
        <v>1320</v>
      </c>
      <c r="C21" s="168">
        <v>3600</v>
      </c>
      <c r="D21" s="62">
        <v>43</v>
      </c>
      <c r="E21" s="66">
        <v>20</v>
      </c>
      <c r="F21" s="62">
        <v>72</v>
      </c>
      <c r="G21" s="62">
        <v>21</v>
      </c>
      <c r="H21" s="66">
        <v>30</v>
      </c>
      <c r="I21" s="88" t="s">
        <v>38</v>
      </c>
      <c r="J21" s="918">
        <f t="shared" si="1"/>
        <v>2.399294117647059</v>
      </c>
      <c r="K21" s="65">
        <v>0.05</v>
      </c>
      <c r="L21" s="65">
        <v>0.02</v>
      </c>
      <c r="M21" s="65">
        <v>0.03</v>
      </c>
      <c r="N21" s="65">
        <v>0.04</v>
      </c>
      <c r="O21" s="65">
        <v>0.01</v>
      </c>
      <c r="P21" s="65">
        <v>0</v>
      </c>
      <c r="Q21" s="65">
        <v>0</v>
      </c>
      <c r="R21" s="65">
        <f>SUM(K21:Q21)</f>
        <v>0.15000000000000002</v>
      </c>
      <c r="S21" s="918">
        <f t="shared" si="3"/>
        <v>2.0394000000000001</v>
      </c>
      <c r="T21" s="774">
        <v>1.6995</v>
      </c>
      <c r="U21" s="88" t="s">
        <v>1022</v>
      </c>
      <c r="V21" s="67" t="s">
        <v>1720</v>
      </c>
    </row>
    <row r="22" spans="1:22" s="183" customFormat="1" ht="31.2" x14ac:dyDescent="0.3">
      <c r="A22" s="60" t="s">
        <v>1321</v>
      </c>
      <c r="B22" s="87" t="s">
        <v>1322</v>
      </c>
      <c r="C22" s="168">
        <v>1200</v>
      </c>
      <c r="D22" s="62">
        <v>38</v>
      </c>
      <c r="E22" s="66">
        <v>60</v>
      </c>
      <c r="F22" s="62">
        <v>72</v>
      </c>
      <c r="G22" s="62">
        <v>18.149999999999999</v>
      </c>
      <c r="H22" s="66">
        <v>72</v>
      </c>
      <c r="I22" s="88" t="s">
        <v>38</v>
      </c>
      <c r="J22" s="918">
        <f t="shared" si="1"/>
        <v>2.399294117647059</v>
      </c>
      <c r="K22" s="65">
        <v>0.05</v>
      </c>
      <c r="L22" s="65">
        <v>0.02</v>
      </c>
      <c r="M22" s="65">
        <v>0.03</v>
      </c>
      <c r="N22" s="65">
        <v>0.04</v>
      </c>
      <c r="O22" s="65">
        <v>0.01</v>
      </c>
      <c r="P22" s="65">
        <v>0</v>
      </c>
      <c r="Q22" s="65">
        <v>0</v>
      </c>
      <c r="R22" s="65">
        <f t="shared" si="2"/>
        <v>0.15000000000000002</v>
      </c>
      <c r="S22" s="918">
        <f t="shared" si="3"/>
        <v>2.0394000000000001</v>
      </c>
      <c r="T22" s="774">
        <v>1.6995</v>
      </c>
      <c r="U22" s="88" t="s">
        <v>1022</v>
      </c>
      <c r="V22" s="67" t="s">
        <v>1720</v>
      </c>
    </row>
    <row r="23" spans="1:22" s="183" customFormat="1" ht="31.2" x14ac:dyDescent="0.3">
      <c r="A23" s="60" t="s">
        <v>1323</v>
      </c>
      <c r="B23" s="87" t="s">
        <v>1324</v>
      </c>
      <c r="C23" s="168">
        <v>1200</v>
      </c>
      <c r="D23" s="62">
        <v>38</v>
      </c>
      <c r="E23" s="66">
        <v>60</v>
      </c>
      <c r="F23" s="62">
        <v>72</v>
      </c>
      <c r="G23" s="62">
        <v>18.149999999999999</v>
      </c>
      <c r="H23" s="66">
        <v>72</v>
      </c>
      <c r="I23" s="88" t="s">
        <v>38</v>
      </c>
      <c r="J23" s="918">
        <f t="shared" si="1"/>
        <v>2.399294117647059</v>
      </c>
      <c r="K23" s="65">
        <v>0.05</v>
      </c>
      <c r="L23" s="65">
        <v>0.02</v>
      </c>
      <c r="M23" s="65">
        <v>0.03</v>
      </c>
      <c r="N23" s="65">
        <v>0.04</v>
      </c>
      <c r="O23" s="65">
        <v>0.01</v>
      </c>
      <c r="P23" s="65">
        <v>0</v>
      </c>
      <c r="Q23" s="65">
        <v>0</v>
      </c>
      <c r="R23" s="65">
        <f t="shared" si="2"/>
        <v>0.15000000000000002</v>
      </c>
      <c r="S23" s="918">
        <f t="shared" si="3"/>
        <v>2.0394000000000001</v>
      </c>
      <c r="T23" s="774">
        <v>1.6995</v>
      </c>
      <c r="U23" s="88" t="s">
        <v>1022</v>
      </c>
      <c r="V23" s="67" t="s">
        <v>1720</v>
      </c>
    </row>
    <row r="24" spans="1:22" s="183" customFormat="1" ht="31.2" x14ac:dyDescent="0.3">
      <c r="A24" s="60" t="s">
        <v>1325</v>
      </c>
      <c r="B24" s="87" t="s">
        <v>1326</v>
      </c>
      <c r="C24" s="168">
        <v>1200</v>
      </c>
      <c r="D24" s="62">
        <v>38</v>
      </c>
      <c r="E24" s="66">
        <v>60</v>
      </c>
      <c r="F24" s="62">
        <v>72</v>
      </c>
      <c r="G24" s="62">
        <v>18.149999999999999</v>
      </c>
      <c r="H24" s="66">
        <v>72</v>
      </c>
      <c r="I24" s="88" t="s">
        <v>38</v>
      </c>
      <c r="J24" s="918">
        <f t="shared" si="1"/>
        <v>2.399294117647059</v>
      </c>
      <c r="K24" s="65">
        <v>0.05</v>
      </c>
      <c r="L24" s="65">
        <v>0.02</v>
      </c>
      <c r="M24" s="65">
        <v>0.03</v>
      </c>
      <c r="N24" s="65">
        <v>0.04</v>
      </c>
      <c r="O24" s="65">
        <v>0.01</v>
      </c>
      <c r="P24" s="65">
        <v>0</v>
      </c>
      <c r="Q24" s="65">
        <v>0</v>
      </c>
      <c r="R24" s="65">
        <f t="shared" si="2"/>
        <v>0.15000000000000002</v>
      </c>
      <c r="S24" s="918">
        <f t="shared" si="3"/>
        <v>2.0394000000000001</v>
      </c>
      <c r="T24" s="774">
        <v>1.6995</v>
      </c>
      <c r="U24" s="88" t="s">
        <v>1022</v>
      </c>
      <c r="V24" s="67" t="s">
        <v>1720</v>
      </c>
    </row>
    <row r="25" spans="1:22" s="183" customFormat="1" ht="31.2" x14ac:dyDescent="0.3">
      <c r="A25" s="60" t="s">
        <v>1327</v>
      </c>
      <c r="B25" s="87" t="s">
        <v>1328</v>
      </c>
      <c r="C25" s="168">
        <v>1200</v>
      </c>
      <c r="D25" s="62">
        <v>38</v>
      </c>
      <c r="E25" s="66">
        <v>60</v>
      </c>
      <c r="F25" s="62">
        <v>72</v>
      </c>
      <c r="G25" s="62">
        <v>18.149999999999999</v>
      </c>
      <c r="H25" s="66">
        <v>72</v>
      </c>
      <c r="I25" s="88" t="s">
        <v>38</v>
      </c>
      <c r="J25" s="918">
        <f t="shared" si="1"/>
        <v>2.399294117647059</v>
      </c>
      <c r="K25" s="65">
        <v>0.05</v>
      </c>
      <c r="L25" s="65">
        <v>0.02</v>
      </c>
      <c r="M25" s="65">
        <v>0.03</v>
      </c>
      <c r="N25" s="65">
        <v>0.04</v>
      </c>
      <c r="O25" s="65">
        <v>0.01</v>
      </c>
      <c r="P25" s="65">
        <v>0</v>
      </c>
      <c r="Q25" s="65">
        <v>0</v>
      </c>
      <c r="R25" s="65">
        <f>SUM(K25:Q25)</f>
        <v>0.15000000000000002</v>
      </c>
      <c r="S25" s="918">
        <f t="shared" si="3"/>
        <v>2.0394000000000001</v>
      </c>
      <c r="T25" s="774">
        <v>1.6995</v>
      </c>
      <c r="U25" s="88" t="s">
        <v>1022</v>
      </c>
      <c r="V25" s="67" t="s">
        <v>1720</v>
      </c>
    </row>
    <row r="26" spans="1:22" s="183" customFormat="1" ht="31.2" x14ac:dyDescent="0.3">
      <c r="A26" s="60" t="s">
        <v>1329</v>
      </c>
      <c r="B26" s="87" t="s">
        <v>1330</v>
      </c>
      <c r="C26" s="168">
        <v>1200</v>
      </c>
      <c r="D26" s="62">
        <v>38</v>
      </c>
      <c r="E26" s="66">
        <v>60</v>
      </c>
      <c r="F26" s="62">
        <v>72</v>
      </c>
      <c r="G26" s="62">
        <v>18.149999999999999</v>
      </c>
      <c r="H26" s="66">
        <v>72</v>
      </c>
      <c r="I26" s="88" t="s">
        <v>38</v>
      </c>
      <c r="J26" s="918">
        <f t="shared" si="1"/>
        <v>2.399294117647059</v>
      </c>
      <c r="K26" s="65">
        <v>0.05</v>
      </c>
      <c r="L26" s="65">
        <v>0.02</v>
      </c>
      <c r="M26" s="65">
        <v>0.03</v>
      </c>
      <c r="N26" s="65">
        <v>0.04</v>
      </c>
      <c r="O26" s="65">
        <v>0.01</v>
      </c>
      <c r="P26" s="65">
        <v>0</v>
      </c>
      <c r="Q26" s="65">
        <v>0</v>
      </c>
      <c r="R26" s="65">
        <f>SUM(K26:Q26)</f>
        <v>0.15000000000000002</v>
      </c>
      <c r="S26" s="918">
        <f t="shared" si="3"/>
        <v>2.0394000000000001</v>
      </c>
      <c r="T26" s="774">
        <v>1.6995</v>
      </c>
      <c r="U26" s="88" t="s">
        <v>1022</v>
      </c>
      <c r="V26" s="67" t="s">
        <v>1720</v>
      </c>
    </row>
    <row r="27" spans="1:22" s="184" customFormat="1" ht="31.2" x14ac:dyDescent="0.3">
      <c r="A27" s="60" t="s">
        <v>1331</v>
      </c>
      <c r="B27" s="87" t="s">
        <v>1332</v>
      </c>
      <c r="C27" s="168">
        <v>600</v>
      </c>
      <c r="D27" s="62">
        <v>30</v>
      </c>
      <c r="E27" s="66">
        <v>60</v>
      </c>
      <c r="F27" s="62">
        <v>36</v>
      </c>
      <c r="G27" s="62">
        <v>8.1999999999999993</v>
      </c>
      <c r="H27" s="66">
        <v>144</v>
      </c>
      <c r="I27" s="88" t="s">
        <v>38</v>
      </c>
      <c r="J27" s="918">
        <f t="shared" si="1"/>
        <v>2.399294117647059</v>
      </c>
      <c r="K27" s="65">
        <v>0.05</v>
      </c>
      <c r="L27" s="65">
        <v>0.02</v>
      </c>
      <c r="M27" s="65">
        <v>0.03</v>
      </c>
      <c r="N27" s="65">
        <v>0.04</v>
      </c>
      <c r="O27" s="65">
        <v>0.01</v>
      </c>
      <c r="P27" s="65">
        <v>0</v>
      </c>
      <c r="Q27" s="65">
        <v>0</v>
      </c>
      <c r="R27" s="65">
        <f t="shared" si="2"/>
        <v>0.15000000000000002</v>
      </c>
      <c r="S27" s="918">
        <f t="shared" si="3"/>
        <v>2.0394000000000001</v>
      </c>
      <c r="T27" s="774">
        <v>1.6995</v>
      </c>
      <c r="U27" s="88" t="s">
        <v>1022</v>
      </c>
      <c r="V27" s="67" t="s">
        <v>1720</v>
      </c>
    </row>
    <row r="28" spans="1:22" s="184" customFormat="1" ht="31.2" x14ac:dyDescent="0.3">
      <c r="A28" s="60" t="s">
        <v>1333</v>
      </c>
      <c r="B28" s="87" t="s">
        <v>1334</v>
      </c>
      <c r="C28" s="168">
        <v>600</v>
      </c>
      <c r="D28" s="62">
        <v>30</v>
      </c>
      <c r="E28" s="66">
        <v>60</v>
      </c>
      <c r="F28" s="62">
        <v>36</v>
      </c>
      <c r="G28" s="62">
        <v>8.1999999999999993</v>
      </c>
      <c r="H28" s="66">
        <v>144</v>
      </c>
      <c r="I28" s="88" t="s">
        <v>38</v>
      </c>
      <c r="J28" s="918">
        <f t="shared" si="1"/>
        <v>2.399294117647059</v>
      </c>
      <c r="K28" s="65">
        <v>0.05</v>
      </c>
      <c r="L28" s="65">
        <v>0.02</v>
      </c>
      <c r="M28" s="65">
        <v>0.03</v>
      </c>
      <c r="N28" s="65">
        <v>0.04</v>
      </c>
      <c r="O28" s="65">
        <v>0.01</v>
      </c>
      <c r="P28" s="65">
        <v>0</v>
      </c>
      <c r="Q28" s="65">
        <v>0</v>
      </c>
      <c r="R28" s="65">
        <f t="shared" si="2"/>
        <v>0.15000000000000002</v>
      </c>
      <c r="S28" s="918">
        <f t="shared" si="3"/>
        <v>2.0394000000000001</v>
      </c>
      <c r="T28" s="774">
        <v>1.6995</v>
      </c>
      <c r="U28" s="88" t="s">
        <v>1022</v>
      </c>
      <c r="V28" s="67" t="s">
        <v>1720</v>
      </c>
    </row>
    <row r="29" spans="1:22" s="184" customFormat="1" ht="31.2" x14ac:dyDescent="0.3">
      <c r="A29" s="60" t="s">
        <v>1335</v>
      </c>
      <c r="B29" s="87" t="s">
        <v>1336</v>
      </c>
      <c r="C29" s="168">
        <v>600</v>
      </c>
      <c r="D29" s="62">
        <v>30</v>
      </c>
      <c r="E29" s="66">
        <v>60</v>
      </c>
      <c r="F29" s="62">
        <v>36</v>
      </c>
      <c r="G29" s="62">
        <v>8.1999999999999993</v>
      </c>
      <c r="H29" s="66">
        <v>144</v>
      </c>
      <c r="I29" s="88" t="s">
        <v>38</v>
      </c>
      <c r="J29" s="918">
        <f t="shared" si="1"/>
        <v>2.399294117647059</v>
      </c>
      <c r="K29" s="65">
        <v>0.05</v>
      </c>
      <c r="L29" s="65">
        <v>0.02</v>
      </c>
      <c r="M29" s="65">
        <v>0.03</v>
      </c>
      <c r="N29" s="65">
        <v>0.04</v>
      </c>
      <c r="O29" s="65">
        <v>0.01</v>
      </c>
      <c r="P29" s="65">
        <v>0</v>
      </c>
      <c r="Q29" s="65">
        <v>0</v>
      </c>
      <c r="R29" s="65">
        <f t="shared" si="2"/>
        <v>0.15000000000000002</v>
      </c>
      <c r="S29" s="918">
        <f t="shared" si="3"/>
        <v>2.0394000000000001</v>
      </c>
      <c r="T29" s="774">
        <v>1.6995</v>
      </c>
      <c r="U29" s="88" t="s">
        <v>1022</v>
      </c>
      <c r="V29" s="67" t="s">
        <v>1720</v>
      </c>
    </row>
    <row r="30" spans="1:22" s="184" customFormat="1" ht="31.2" x14ac:dyDescent="0.3">
      <c r="A30" s="60" t="s">
        <v>1337</v>
      </c>
      <c r="B30" s="87" t="s">
        <v>1338</v>
      </c>
      <c r="C30" s="168">
        <v>600</v>
      </c>
      <c r="D30" s="62">
        <v>30</v>
      </c>
      <c r="E30" s="66">
        <v>60</v>
      </c>
      <c r="F30" s="62">
        <v>36</v>
      </c>
      <c r="G30" s="62">
        <v>8.1999999999999993</v>
      </c>
      <c r="H30" s="66">
        <v>144</v>
      </c>
      <c r="I30" s="88" t="s">
        <v>38</v>
      </c>
      <c r="J30" s="918">
        <f t="shared" si="1"/>
        <v>2.399294117647059</v>
      </c>
      <c r="K30" s="65">
        <v>0.05</v>
      </c>
      <c r="L30" s="65">
        <v>0.02</v>
      </c>
      <c r="M30" s="65">
        <v>0.03</v>
      </c>
      <c r="N30" s="65">
        <v>0.04</v>
      </c>
      <c r="O30" s="65">
        <v>0.01</v>
      </c>
      <c r="P30" s="65">
        <v>0</v>
      </c>
      <c r="Q30" s="65">
        <v>0</v>
      </c>
      <c r="R30" s="65">
        <f>SUM(K30:Q30)</f>
        <v>0.15000000000000002</v>
      </c>
      <c r="S30" s="918">
        <f t="shared" si="3"/>
        <v>2.0394000000000001</v>
      </c>
      <c r="T30" s="774">
        <v>1.6995</v>
      </c>
      <c r="U30" s="88" t="s">
        <v>1022</v>
      </c>
      <c r="V30" s="67" t="s">
        <v>1720</v>
      </c>
    </row>
    <row r="31" spans="1:22" s="184" customFormat="1" ht="31.2" x14ac:dyDescent="0.3">
      <c r="A31" s="60" t="s">
        <v>1339</v>
      </c>
      <c r="B31" s="87" t="s">
        <v>1340</v>
      </c>
      <c r="C31" s="168">
        <v>600</v>
      </c>
      <c r="D31" s="62">
        <v>30</v>
      </c>
      <c r="E31" s="66">
        <v>60</v>
      </c>
      <c r="F31" s="62">
        <v>36</v>
      </c>
      <c r="G31" s="62">
        <v>8.1999999999999993</v>
      </c>
      <c r="H31" s="66">
        <v>144</v>
      </c>
      <c r="I31" s="88" t="s">
        <v>38</v>
      </c>
      <c r="J31" s="918">
        <f t="shared" si="1"/>
        <v>2.399294117647059</v>
      </c>
      <c r="K31" s="65">
        <v>0.05</v>
      </c>
      <c r="L31" s="65">
        <v>0.02</v>
      </c>
      <c r="M31" s="65">
        <v>0.03</v>
      </c>
      <c r="N31" s="65">
        <v>0.04</v>
      </c>
      <c r="O31" s="65">
        <v>0.01</v>
      </c>
      <c r="P31" s="65">
        <v>0</v>
      </c>
      <c r="Q31" s="65">
        <v>0</v>
      </c>
      <c r="R31" s="65">
        <f>SUM(K31:Q31)</f>
        <v>0.15000000000000002</v>
      </c>
      <c r="S31" s="918">
        <f t="shared" si="3"/>
        <v>2.0394000000000001</v>
      </c>
      <c r="T31" s="774">
        <v>1.6995</v>
      </c>
      <c r="U31" s="88" t="s">
        <v>1022</v>
      </c>
      <c r="V31" s="67" t="s">
        <v>1720</v>
      </c>
    </row>
    <row r="32" spans="1:22" x14ac:dyDescent="0.2">
      <c r="A32" s="94"/>
      <c r="B32" s="95"/>
      <c r="C32" s="184"/>
      <c r="D32" s="184"/>
      <c r="E32" s="184"/>
      <c r="F32" s="184"/>
      <c r="G32" s="184"/>
      <c r="H32" s="184"/>
      <c r="I32" s="184"/>
      <c r="J32" s="911"/>
      <c r="K32" s="184"/>
      <c r="L32" s="184"/>
      <c r="M32" s="184"/>
      <c r="N32" s="184"/>
      <c r="O32" s="184"/>
      <c r="P32" s="184"/>
      <c r="Q32" s="184"/>
      <c r="R32" s="184"/>
      <c r="S32" s="911"/>
      <c r="T32" s="184"/>
      <c r="U32" s="184"/>
      <c r="V32" s="184"/>
    </row>
    <row r="33" spans="1:22" x14ac:dyDescent="0.2">
      <c r="A33" s="94"/>
      <c r="B33" s="95"/>
      <c r="C33" s="184"/>
      <c r="D33" s="184"/>
      <c r="E33" s="184"/>
      <c r="F33" s="184"/>
      <c r="G33" s="184"/>
      <c r="H33" s="184"/>
      <c r="I33" s="184"/>
      <c r="J33" s="911"/>
      <c r="K33" s="184"/>
      <c r="L33" s="184"/>
      <c r="M33" s="184"/>
      <c r="N33" s="184"/>
      <c r="O33" s="184"/>
      <c r="P33" s="184"/>
      <c r="Q33" s="184"/>
      <c r="R33" s="184"/>
      <c r="S33" s="924"/>
      <c r="T33" s="184"/>
      <c r="U33" s="184"/>
      <c r="V33" s="184"/>
    </row>
    <row r="34" spans="1:22" x14ac:dyDescent="0.2">
      <c r="A34" s="94"/>
      <c r="B34" s="95"/>
      <c r="C34" s="184"/>
      <c r="D34" s="184"/>
      <c r="E34" s="184"/>
      <c r="F34" s="184"/>
      <c r="G34" s="184"/>
      <c r="H34" s="184"/>
      <c r="I34" s="184"/>
      <c r="J34" s="911"/>
      <c r="K34" s="184"/>
      <c r="L34" s="184"/>
      <c r="M34" s="184"/>
      <c r="N34" s="184"/>
      <c r="O34" s="184"/>
      <c r="P34" s="184"/>
      <c r="Q34" s="184"/>
      <c r="R34" s="184"/>
      <c r="S34" s="924"/>
      <c r="T34" s="184"/>
      <c r="U34" s="184"/>
      <c r="V34" s="184"/>
    </row>
    <row r="35" spans="1:22" x14ac:dyDescent="0.2">
      <c r="A35" s="94"/>
      <c r="B35" s="95"/>
      <c r="C35" s="184"/>
      <c r="D35" s="184"/>
      <c r="E35" s="184"/>
      <c r="F35" s="184"/>
      <c r="G35" s="184"/>
      <c r="H35" s="184"/>
      <c r="I35" s="184"/>
      <c r="J35" s="911"/>
      <c r="K35" s="184"/>
      <c r="L35" s="184"/>
      <c r="M35" s="184"/>
      <c r="N35" s="184"/>
      <c r="O35" s="184"/>
      <c r="P35" s="184"/>
      <c r="Q35" s="184"/>
      <c r="R35" s="184"/>
      <c r="S35" s="911"/>
      <c r="T35" s="184"/>
      <c r="U35" s="184"/>
      <c r="V35" s="184"/>
    </row>
    <row r="36" spans="1:22" x14ac:dyDescent="0.2">
      <c r="A36" s="94"/>
      <c r="B36" s="95"/>
      <c r="C36" s="184"/>
      <c r="D36" s="184"/>
      <c r="E36" s="184"/>
      <c r="F36" s="184"/>
      <c r="G36" s="184"/>
      <c r="H36" s="184"/>
      <c r="I36" s="184"/>
      <c r="J36" s="911"/>
      <c r="K36" s="184"/>
      <c r="L36" s="184"/>
      <c r="M36" s="184"/>
      <c r="N36" s="184"/>
      <c r="O36" s="184"/>
      <c r="P36" s="184"/>
      <c r="Q36" s="184"/>
      <c r="R36" s="184"/>
      <c r="S36" s="911"/>
      <c r="T36" s="184"/>
      <c r="U36" s="184"/>
      <c r="V36" s="184"/>
    </row>
    <row r="37" spans="1:22" x14ac:dyDescent="0.2">
      <c r="A37" s="94"/>
      <c r="B37" s="95"/>
      <c r="C37" s="184"/>
      <c r="D37" s="184"/>
      <c r="E37" s="184"/>
      <c r="F37" s="184"/>
      <c r="G37" s="184"/>
      <c r="H37" s="184"/>
      <c r="I37" s="184"/>
      <c r="J37" s="911"/>
      <c r="K37" s="184"/>
      <c r="L37" s="184"/>
      <c r="M37" s="184"/>
      <c r="N37" s="184"/>
      <c r="O37" s="184"/>
      <c r="P37" s="184"/>
      <c r="Q37" s="184"/>
      <c r="R37" s="184"/>
      <c r="S37" s="911"/>
      <c r="T37" s="184"/>
      <c r="U37" s="184"/>
      <c r="V37" s="184"/>
    </row>
    <row r="38" spans="1:22" x14ac:dyDescent="0.2">
      <c r="A38" s="94"/>
      <c r="B38" s="95"/>
      <c r="C38" s="184"/>
      <c r="D38" s="184"/>
      <c r="E38" s="184"/>
      <c r="F38" s="184"/>
      <c r="G38" s="184"/>
      <c r="H38" s="184"/>
      <c r="I38" s="184"/>
      <c r="J38" s="911"/>
      <c r="K38" s="184"/>
      <c r="L38" s="184"/>
      <c r="M38" s="184"/>
      <c r="N38" s="184"/>
      <c r="O38" s="184"/>
      <c r="P38" s="184"/>
      <c r="Q38" s="184"/>
      <c r="R38" s="184"/>
      <c r="S38" s="911"/>
      <c r="T38" s="184"/>
      <c r="U38" s="184"/>
      <c r="V38" s="184"/>
    </row>
    <row r="39" spans="1:22" x14ac:dyDescent="0.2">
      <c r="A39" s="94"/>
      <c r="B39" s="95"/>
      <c r="C39" s="184"/>
      <c r="D39" s="184"/>
      <c r="E39" s="184"/>
      <c r="F39" s="184"/>
      <c r="G39" s="184"/>
      <c r="H39" s="184"/>
      <c r="I39" s="184"/>
      <c r="J39" s="911"/>
      <c r="K39" s="184"/>
      <c r="L39" s="184"/>
      <c r="M39" s="184"/>
      <c r="N39" s="184"/>
      <c r="O39" s="184"/>
      <c r="P39" s="184"/>
      <c r="Q39" s="184"/>
      <c r="R39" s="184"/>
      <c r="S39" s="911"/>
      <c r="T39" s="184"/>
      <c r="U39" s="184"/>
      <c r="V39" s="184"/>
    </row>
    <row r="40" spans="1:22" x14ac:dyDescent="0.2">
      <c r="A40" s="94"/>
      <c r="B40" s="95"/>
      <c r="C40" s="184"/>
      <c r="D40" s="184"/>
      <c r="E40" s="184"/>
      <c r="F40" s="184"/>
      <c r="G40" s="184"/>
      <c r="H40" s="184"/>
      <c r="I40" s="184"/>
      <c r="J40" s="911"/>
      <c r="K40" s="184"/>
      <c r="L40" s="184"/>
      <c r="M40" s="184"/>
      <c r="N40" s="184"/>
      <c r="O40" s="184"/>
      <c r="P40" s="184"/>
      <c r="Q40" s="184"/>
      <c r="R40" s="184"/>
      <c r="S40" s="911"/>
      <c r="T40" s="184"/>
      <c r="U40" s="184"/>
      <c r="V40" s="184"/>
    </row>
    <row r="41" spans="1:22" x14ac:dyDescent="0.2">
      <c r="A41" s="94"/>
      <c r="B41" s="95"/>
      <c r="C41" s="184"/>
      <c r="D41" s="184"/>
      <c r="E41" s="184"/>
      <c r="F41" s="184"/>
      <c r="G41" s="184"/>
      <c r="H41" s="184"/>
      <c r="I41" s="184"/>
      <c r="J41" s="911"/>
      <c r="K41" s="184"/>
      <c r="L41" s="184"/>
      <c r="M41" s="184"/>
      <c r="N41" s="184"/>
      <c r="O41" s="184"/>
      <c r="P41" s="184"/>
      <c r="Q41" s="184"/>
      <c r="R41" s="184"/>
      <c r="S41" s="911"/>
      <c r="T41" s="184"/>
      <c r="U41" s="184"/>
      <c r="V41" s="184"/>
    </row>
    <row r="42" spans="1:22" x14ac:dyDescent="0.2">
      <c r="A42" s="94"/>
      <c r="B42" s="95"/>
      <c r="C42" s="184"/>
      <c r="D42" s="184"/>
      <c r="E42" s="184"/>
      <c r="F42" s="184"/>
      <c r="G42" s="184"/>
      <c r="H42" s="184"/>
      <c r="I42" s="184"/>
      <c r="J42" s="911"/>
      <c r="K42" s="184"/>
      <c r="L42" s="184"/>
      <c r="M42" s="184"/>
      <c r="N42" s="184"/>
      <c r="O42" s="184"/>
      <c r="P42" s="184"/>
      <c r="Q42" s="184"/>
      <c r="R42" s="184"/>
      <c r="S42" s="911"/>
      <c r="T42" s="184"/>
      <c r="U42" s="184"/>
      <c r="V42" s="184"/>
    </row>
    <row r="43" spans="1:22" x14ac:dyDescent="0.2">
      <c r="A43" s="94"/>
      <c r="B43" s="95"/>
      <c r="C43" s="184"/>
      <c r="D43" s="184"/>
      <c r="E43" s="184"/>
      <c r="F43" s="184"/>
      <c r="G43" s="184"/>
      <c r="H43" s="184"/>
      <c r="I43" s="184"/>
      <c r="J43" s="911"/>
      <c r="K43" s="184"/>
      <c r="L43" s="184"/>
      <c r="M43" s="184"/>
      <c r="N43" s="184"/>
      <c r="O43" s="184"/>
      <c r="P43" s="184"/>
      <c r="Q43" s="184"/>
      <c r="R43" s="184"/>
      <c r="S43" s="911"/>
      <c r="T43" s="184"/>
      <c r="U43" s="184"/>
      <c r="V43" s="184"/>
    </row>
    <row r="44" spans="1:22" x14ac:dyDescent="0.2">
      <c r="A44" s="94"/>
      <c r="B44" s="95"/>
      <c r="C44" s="184"/>
      <c r="D44" s="184"/>
      <c r="E44" s="184"/>
      <c r="F44" s="184"/>
      <c r="G44" s="184"/>
      <c r="H44" s="184"/>
      <c r="I44" s="184"/>
      <c r="J44" s="911"/>
      <c r="K44" s="184"/>
      <c r="L44" s="184"/>
      <c r="M44" s="184"/>
      <c r="N44" s="184"/>
      <c r="O44" s="184"/>
      <c r="P44" s="184"/>
      <c r="Q44" s="184"/>
      <c r="R44" s="184"/>
      <c r="S44" s="911"/>
      <c r="T44" s="184"/>
      <c r="U44" s="184"/>
      <c r="V44" s="184"/>
    </row>
    <row r="45" spans="1:22" x14ac:dyDescent="0.2">
      <c r="A45" s="94"/>
      <c r="B45" s="95"/>
      <c r="C45" s="184"/>
      <c r="D45" s="184"/>
      <c r="E45" s="184"/>
      <c r="F45" s="184"/>
      <c r="G45" s="184"/>
      <c r="H45" s="184"/>
      <c r="I45" s="184"/>
      <c r="J45" s="911"/>
      <c r="K45" s="184"/>
      <c r="L45" s="184"/>
      <c r="M45" s="184"/>
      <c r="N45" s="184"/>
      <c r="O45" s="184"/>
      <c r="P45" s="184"/>
      <c r="Q45" s="184"/>
      <c r="R45" s="184"/>
      <c r="S45" s="911"/>
      <c r="T45" s="184"/>
      <c r="U45" s="184"/>
      <c r="V45" s="184"/>
    </row>
    <row r="46" spans="1:22" x14ac:dyDescent="0.2">
      <c r="A46" s="94"/>
      <c r="B46" s="95"/>
      <c r="C46" s="184"/>
      <c r="D46" s="184"/>
      <c r="E46" s="184"/>
      <c r="F46" s="184"/>
      <c r="G46" s="184"/>
      <c r="H46" s="184"/>
      <c r="I46" s="184"/>
      <c r="J46" s="911"/>
      <c r="K46" s="184"/>
      <c r="L46" s="184"/>
      <c r="M46" s="184"/>
      <c r="N46" s="184"/>
      <c r="O46" s="184"/>
      <c r="P46" s="184"/>
      <c r="Q46" s="184"/>
      <c r="R46" s="184"/>
      <c r="S46" s="911"/>
      <c r="T46" s="184"/>
      <c r="U46" s="184"/>
      <c r="V46" s="184"/>
    </row>
    <row r="47" spans="1:22" x14ac:dyDescent="0.2">
      <c r="A47" s="94"/>
      <c r="B47" s="95"/>
      <c r="C47" s="184"/>
      <c r="D47" s="184"/>
      <c r="E47" s="184"/>
      <c r="F47" s="184"/>
      <c r="G47" s="184"/>
      <c r="H47" s="184"/>
      <c r="I47" s="184"/>
      <c r="J47" s="911"/>
      <c r="K47" s="184"/>
      <c r="L47" s="184"/>
      <c r="M47" s="184"/>
      <c r="N47" s="184"/>
      <c r="O47" s="184"/>
      <c r="P47" s="184"/>
      <c r="Q47" s="184"/>
      <c r="R47" s="184"/>
      <c r="S47" s="911"/>
      <c r="T47" s="184"/>
      <c r="U47" s="184"/>
      <c r="V47" s="184"/>
    </row>
    <row r="48" spans="1:22" x14ac:dyDescent="0.2">
      <c r="A48" s="94"/>
      <c r="B48" s="95"/>
      <c r="C48" s="184"/>
      <c r="D48" s="184"/>
      <c r="E48" s="184"/>
      <c r="F48" s="184"/>
      <c r="G48" s="184"/>
      <c r="H48" s="184"/>
      <c r="I48" s="184"/>
      <c r="J48" s="911"/>
      <c r="K48" s="184"/>
      <c r="L48" s="184"/>
      <c r="M48" s="184"/>
      <c r="N48" s="184"/>
      <c r="O48" s="184"/>
      <c r="P48" s="184"/>
      <c r="Q48" s="184"/>
      <c r="R48" s="184"/>
      <c r="S48" s="911"/>
      <c r="T48" s="184"/>
      <c r="U48" s="184"/>
      <c r="V48" s="184"/>
    </row>
    <row r="49" spans="1:22" x14ac:dyDescent="0.2">
      <c r="A49" s="94"/>
      <c r="B49" s="95"/>
      <c r="C49" s="184"/>
      <c r="D49" s="184"/>
      <c r="E49" s="184"/>
      <c r="F49" s="184"/>
      <c r="G49" s="184"/>
      <c r="H49" s="184"/>
      <c r="I49" s="184"/>
      <c r="J49" s="911"/>
      <c r="K49" s="184"/>
      <c r="L49" s="184"/>
      <c r="M49" s="184"/>
      <c r="N49" s="184"/>
      <c r="O49" s="184"/>
      <c r="P49" s="184"/>
      <c r="Q49" s="184"/>
      <c r="R49" s="184"/>
      <c r="S49" s="911"/>
      <c r="T49" s="184"/>
      <c r="U49" s="184"/>
      <c r="V49" s="184"/>
    </row>
    <row r="50" spans="1:22" x14ac:dyDescent="0.2">
      <c r="A50" s="94"/>
      <c r="B50" s="95"/>
      <c r="C50" s="184"/>
      <c r="D50" s="184"/>
      <c r="E50" s="184"/>
      <c r="F50" s="184"/>
      <c r="G50" s="184"/>
      <c r="H50" s="184"/>
      <c r="I50" s="184"/>
      <c r="J50" s="911"/>
      <c r="K50" s="184"/>
      <c r="L50" s="184"/>
      <c r="M50" s="184"/>
      <c r="N50" s="184"/>
      <c r="O50" s="184"/>
      <c r="P50" s="184"/>
      <c r="Q50" s="184"/>
      <c r="R50" s="184"/>
      <c r="S50" s="911"/>
      <c r="T50" s="184"/>
      <c r="U50" s="184"/>
      <c r="V50" s="184"/>
    </row>
    <row r="51" spans="1:22" x14ac:dyDescent="0.2">
      <c r="A51" s="94"/>
      <c r="B51" s="95"/>
      <c r="C51" s="184"/>
      <c r="D51" s="184"/>
      <c r="E51" s="184"/>
      <c r="F51" s="184"/>
      <c r="G51" s="184"/>
      <c r="H51" s="184"/>
      <c r="I51" s="184"/>
      <c r="J51" s="911"/>
      <c r="K51" s="184"/>
      <c r="L51" s="184"/>
      <c r="M51" s="184"/>
      <c r="N51" s="184"/>
      <c r="O51" s="184"/>
      <c r="P51" s="184"/>
      <c r="Q51" s="184"/>
      <c r="R51" s="184"/>
      <c r="S51" s="911"/>
      <c r="T51" s="184"/>
      <c r="U51" s="184"/>
      <c r="V51" s="184"/>
    </row>
    <row r="52" spans="1:22" x14ac:dyDescent="0.2">
      <c r="A52" s="94"/>
      <c r="B52" s="95"/>
      <c r="C52" s="184"/>
      <c r="D52" s="184"/>
      <c r="E52" s="184"/>
      <c r="F52" s="184"/>
      <c r="G52" s="184"/>
      <c r="H52" s="184"/>
      <c r="I52" s="184"/>
      <c r="J52" s="911"/>
      <c r="K52" s="184"/>
      <c r="L52" s="184"/>
      <c r="M52" s="184"/>
      <c r="N52" s="184"/>
      <c r="O52" s="184"/>
      <c r="P52" s="184"/>
      <c r="Q52" s="184"/>
      <c r="R52" s="184"/>
      <c r="S52" s="911"/>
      <c r="T52" s="184"/>
      <c r="U52" s="184"/>
      <c r="V52" s="184"/>
    </row>
    <row r="53" spans="1:22" x14ac:dyDescent="0.2">
      <c r="A53" s="94"/>
      <c r="B53" s="95"/>
      <c r="C53" s="184"/>
      <c r="D53" s="184"/>
      <c r="E53" s="184"/>
      <c r="F53" s="184"/>
      <c r="G53" s="184"/>
      <c r="H53" s="184"/>
      <c r="I53" s="184"/>
      <c r="J53" s="911"/>
      <c r="K53" s="184"/>
      <c r="L53" s="184"/>
      <c r="M53" s="184"/>
      <c r="N53" s="184"/>
      <c r="O53" s="184"/>
      <c r="P53" s="184"/>
      <c r="Q53" s="184"/>
      <c r="R53" s="184"/>
      <c r="S53" s="911"/>
      <c r="T53" s="184"/>
      <c r="U53" s="184"/>
      <c r="V53" s="184"/>
    </row>
    <row r="54" spans="1:22" x14ac:dyDescent="0.2">
      <c r="A54" s="94"/>
      <c r="B54" s="95"/>
      <c r="C54" s="184"/>
      <c r="D54" s="184"/>
      <c r="E54" s="184"/>
      <c r="F54" s="184"/>
      <c r="G54" s="184"/>
      <c r="H54" s="184"/>
      <c r="I54" s="184"/>
      <c r="J54" s="911"/>
      <c r="K54" s="184"/>
      <c r="L54" s="184"/>
      <c r="M54" s="184"/>
      <c r="N54" s="184"/>
      <c r="O54" s="184"/>
      <c r="P54" s="184"/>
      <c r="Q54" s="184"/>
      <c r="R54" s="184"/>
      <c r="S54" s="911"/>
      <c r="T54" s="184"/>
      <c r="U54" s="184"/>
      <c r="V54" s="184"/>
    </row>
    <row r="55" spans="1:22" x14ac:dyDescent="0.2">
      <c r="A55" s="94"/>
      <c r="B55" s="95"/>
      <c r="C55" s="184"/>
      <c r="D55" s="184"/>
      <c r="E55" s="184"/>
      <c r="F55" s="184"/>
      <c r="G55" s="184"/>
      <c r="H55" s="184"/>
      <c r="I55" s="184"/>
      <c r="J55" s="911"/>
      <c r="K55" s="184"/>
      <c r="L55" s="184"/>
      <c r="M55" s="184"/>
      <c r="N55" s="184"/>
      <c r="O55" s="184"/>
      <c r="P55" s="184"/>
      <c r="Q55" s="184"/>
      <c r="R55" s="184"/>
      <c r="S55" s="911"/>
      <c r="T55" s="184"/>
      <c r="U55" s="184"/>
      <c r="V55" s="184"/>
    </row>
    <row r="56" spans="1:22" x14ac:dyDescent="0.2">
      <c r="A56" s="94"/>
      <c r="B56" s="95"/>
      <c r="C56" s="184"/>
      <c r="D56" s="184"/>
      <c r="E56" s="184"/>
      <c r="F56" s="184"/>
      <c r="G56" s="184"/>
      <c r="H56" s="184"/>
      <c r="I56" s="184"/>
      <c r="J56" s="911"/>
      <c r="K56" s="184"/>
      <c r="L56" s="184"/>
      <c r="M56" s="184"/>
      <c r="N56" s="184"/>
      <c r="O56" s="184"/>
      <c r="P56" s="184"/>
      <c r="Q56" s="184"/>
      <c r="R56" s="184"/>
      <c r="S56" s="911"/>
      <c r="T56" s="184"/>
      <c r="U56" s="184"/>
      <c r="V56" s="184"/>
    </row>
    <row r="57" spans="1:22" x14ac:dyDescent="0.2">
      <c r="A57" s="94"/>
      <c r="B57" s="95"/>
      <c r="C57" s="184"/>
      <c r="D57" s="184"/>
      <c r="E57" s="184"/>
      <c r="F57" s="184"/>
      <c r="G57" s="184"/>
      <c r="H57" s="184"/>
      <c r="I57" s="184"/>
      <c r="J57" s="911"/>
      <c r="K57" s="184"/>
      <c r="L57" s="184"/>
      <c r="M57" s="184"/>
      <c r="N57" s="184"/>
      <c r="O57" s="184"/>
      <c r="P57" s="184"/>
      <c r="Q57" s="184"/>
      <c r="R57" s="184"/>
      <c r="S57" s="911"/>
      <c r="T57" s="184"/>
      <c r="U57" s="184"/>
      <c r="V57" s="184"/>
    </row>
    <row r="58" spans="1:22" x14ac:dyDescent="0.2">
      <c r="A58" s="94"/>
      <c r="B58" s="95"/>
      <c r="C58" s="184"/>
      <c r="D58" s="184"/>
      <c r="E58" s="184"/>
      <c r="F58" s="184"/>
      <c r="G58" s="184"/>
      <c r="H58" s="184"/>
      <c r="I58" s="184"/>
      <c r="J58" s="911"/>
      <c r="K58" s="184"/>
      <c r="L58" s="184"/>
      <c r="M58" s="184"/>
      <c r="N58" s="184"/>
      <c r="O58" s="184"/>
      <c r="P58" s="184"/>
      <c r="Q58" s="184"/>
      <c r="R58" s="184"/>
      <c r="S58" s="911"/>
      <c r="T58" s="184"/>
      <c r="U58" s="184"/>
      <c r="V58" s="184"/>
    </row>
    <row r="59" spans="1:22" x14ac:dyDescent="0.2">
      <c r="A59" s="94"/>
      <c r="B59" s="95"/>
      <c r="C59" s="184"/>
      <c r="D59" s="184"/>
      <c r="E59" s="184"/>
      <c r="F59" s="184"/>
      <c r="G59" s="184"/>
      <c r="H59" s="184"/>
      <c r="I59" s="184"/>
      <c r="J59" s="911"/>
      <c r="K59" s="184"/>
      <c r="L59" s="184"/>
      <c r="M59" s="184"/>
      <c r="N59" s="184"/>
      <c r="O59" s="184"/>
      <c r="P59" s="184"/>
      <c r="Q59" s="184"/>
      <c r="R59" s="184"/>
      <c r="S59" s="911"/>
      <c r="T59" s="184"/>
      <c r="U59" s="184"/>
      <c r="V59" s="184"/>
    </row>
    <row r="60" spans="1:22" x14ac:dyDescent="0.2">
      <c r="A60" s="94"/>
      <c r="B60" s="95"/>
      <c r="C60" s="184"/>
      <c r="D60" s="184"/>
      <c r="E60" s="184"/>
      <c r="F60" s="184"/>
      <c r="G60" s="184"/>
      <c r="H60" s="184"/>
      <c r="I60" s="184"/>
      <c r="J60" s="911"/>
      <c r="K60" s="184"/>
      <c r="L60" s="184"/>
      <c r="M60" s="184"/>
      <c r="N60" s="184"/>
      <c r="O60" s="184"/>
      <c r="P60" s="184"/>
      <c r="Q60" s="184"/>
      <c r="R60" s="184"/>
      <c r="S60" s="911"/>
      <c r="T60" s="184"/>
      <c r="U60" s="184"/>
      <c r="V60" s="184"/>
    </row>
    <row r="61" spans="1:22" x14ac:dyDescent="0.2">
      <c r="A61" s="94"/>
      <c r="B61" s="95"/>
      <c r="C61" s="184"/>
      <c r="D61" s="184"/>
      <c r="E61" s="184"/>
      <c r="F61" s="184"/>
      <c r="G61" s="184"/>
      <c r="H61" s="184"/>
      <c r="I61" s="184"/>
      <c r="J61" s="911"/>
      <c r="K61" s="184"/>
      <c r="L61" s="184"/>
      <c r="M61" s="184"/>
      <c r="N61" s="184"/>
      <c r="O61" s="184"/>
      <c r="P61" s="184"/>
      <c r="Q61" s="184"/>
      <c r="R61" s="184"/>
      <c r="S61" s="911"/>
      <c r="T61" s="184"/>
      <c r="U61" s="184"/>
      <c r="V61" s="184"/>
    </row>
    <row r="62" spans="1:22" x14ac:dyDescent="0.2">
      <c r="A62" s="94"/>
      <c r="B62" s="95"/>
      <c r="C62" s="184"/>
      <c r="D62" s="184"/>
      <c r="E62" s="184"/>
      <c r="F62" s="184"/>
      <c r="G62" s="184"/>
      <c r="H62" s="184"/>
      <c r="I62" s="184"/>
      <c r="J62" s="911"/>
      <c r="K62" s="184"/>
      <c r="L62" s="184"/>
      <c r="M62" s="184"/>
      <c r="N62" s="184"/>
      <c r="O62" s="184"/>
      <c r="P62" s="184"/>
      <c r="Q62" s="184"/>
      <c r="R62" s="184"/>
      <c r="S62" s="911"/>
      <c r="T62" s="184"/>
      <c r="U62" s="184"/>
      <c r="V62" s="184"/>
    </row>
    <row r="63" spans="1:22" x14ac:dyDescent="0.2">
      <c r="A63" s="94"/>
      <c r="B63" s="95"/>
      <c r="C63" s="184"/>
      <c r="D63" s="184"/>
      <c r="E63" s="184"/>
      <c r="F63" s="184"/>
      <c r="G63" s="184"/>
      <c r="H63" s="184"/>
      <c r="I63" s="184"/>
      <c r="J63" s="911"/>
      <c r="K63" s="184"/>
      <c r="L63" s="184"/>
      <c r="M63" s="184"/>
      <c r="N63" s="184"/>
      <c r="O63" s="184"/>
      <c r="P63" s="184"/>
      <c r="Q63" s="184"/>
      <c r="R63" s="184"/>
      <c r="S63" s="911"/>
      <c r="T63" s="184"/>
      <c r="U63" s="184"/>
      <c r="V63" s="184"/>
    </row>
    <row r="64" spans="1:22" x14ac:dyDescent="0.2">
      <c r="A64" s="94"/>
      <c r="B64" s="95"/>
      <c r="C64" s="184"/>
      <c r="D64" s="184"/>
      <c r="E64" s="184"/>
      <c r="F64" s="184"/>
      <c r="G64" s="184"/>
      <c r="H64" s="184"/>
      <c r="I64" s="184"/>
      <c r="J64" s="911"/>
      <c r="K64" s="184"/>
      <c r="L64" s="184"/>
      <c r="M64" s="184"/>
      <c r="N64" s="184"/>
      <c r="O64" s="184"/>
      <c r="P64" s="184"/>
      <c r="Q64" s="184"/>
      <c r="R64" s="184"/>
      <c r="S64" s="911"/>
      <c r="T64" s="184"/>
      <c r="U64" s="184"/>
      <c r="V64" s="184"/>
    </row>
    <row r="65" spans="1:22" x14ac:dyDescent="0.2">
      <c r="A65" s="94"/>
      <c r="B65" s="95"/>
      <c r="C65" s="184"/>
      <c r="D65" s="184"/>
      <c r="E65" s="184"/>
      <c r="F65" s="184"/>
      <c r="G65" s="184"/>
      <c r="H65" s="184"/>
      <c r="I65" s="184"/>
      <c r="J65" s="911"/>
      <c r="K65" s="184"/>
      <c r="L65" s="184"/>
      <c r="M65" s="184"/>
      <c r="N65" s="184"/>
      <c r="O65" s="184"/>
      <c r="P65" s="184"/>
      <c r="Q65" s="184"/>
      <c r="R65" s="184"/>
      <c r="S65" s="911"/>
      <c r="T65" s="184"/>
      <c r="U65" s="184"/>
      <c r="V65" s="184"/>
    </row>
    <row r="66" spans="1:22" x14ac:dyDescent="0.2">
      <c r="A66" s="94"/>
      <c r="B66" s="95"/>
      <c r="C66" s="184"/>
      <c r="D66" s="184"/>
      <c r="E66" s="184"/>
      <c r="F66" s="184"/>
      <c r="G66" s="184"/>
      <c r="H66" s="184"/>
      <c r="I66" s="184"/>
      <c r="J66" s="911"/>
      <c r="K66" s="184"/>
      <c r="L66" s="184"/>
      <c r="M66" s="184"/>
      <c r="N66" s="184"/>
      <c r="O66" s="184"/>
      <c r="P66" s="184"/>
      <c r="Q66" s="184"/>
      <c r="R66" s="184"/>
      <c r="S66" s="911"/>
      <c r="T66" s="184"/>
      <c r="U66" s="184"/>
      <c r="V66" s="184"/>
    </row>
    <row r="67" spans="1:22" x14ac:dyDescent="0.2">
      <c r="A67" s="94"/>
      <c r="B67" s="95"/>
      <c r="C67" s="184"/>
      <c r="D67" s="184"/>
      <c r="E67" s="184"/>
      <c r="F67" s="184"/>
      <c r="G67" s="184"/>
      <c r="H67" s="184"/>
      <c r="I67" s="184"/>
      <c r="J67" s="911"/>
      <c r="K67" s="184"/>
      <c r="L67" s="184"/>
      <c r="M67" s="184"/>
      <c r="N67" s="184"/>
      <c r="O67" s="184"/>
      <c r="P67" s="184"/>
      <c r="Q67" s="184"/>
      <c r="R67" s="184"/>
      <c r="S67" s="911"/>
      <c r="T67" s="184"/>
      <c r="U67" s="184"/>
      <c r="V67" s="184"/>
    </row>
    <row r="68" spans="1:22" x14ac:dyDescent="0.2">
      <c r="A68" s="94"/>
      <c r="B68" s="95"/>
      <c r="C68" s="184"/>
      <c r="D68" s="184"/>
      <c r="E68" s="184"/>
      <c r="F68" s="184"/>
      <c r="G68" s="184"/>
      <c r="H68" s="184"/>
      <c r="I68" s="184"/>
      <c r="J68" s="911"/>
      <c r="K68" s="184"/>
      <c r="L68" s="184"/>
      <c r="M68" s="184"/>
      <c r="N68" s="184"/>
      <c r="O68" s="184"/>
      <c r="P68" s="184"/>
      <c r="Q68" s="184"/>
      <c r="R68" s="184"/>
      <c r="S68" s="911"/>
      <c r="T68" s="184"/>
      <c r="U68" s="184"/>
      <c r="V68" s="184"/>
    </row>
    <row r="69" spans="1:22" x14ac:dyDescent="0.2">
      <c r="A69" s="94"/>
      <c r="B69" s="95"/>
      <c r="C69" s="184"/>
      <c r="D69" s="184"/>
      <c r="E69" s="184"/>
      <c r="F69" s="184"/>
      <c r="G69" s="184"/>
      <c r="H69" s="184"/>
      <c r="I69" s="184"/>
      <c r="J69" s="911"/>
      <c r="K69" s="184"/>
      <c r="L69" s="184"/>
      <c r="M69" s="184"/>
      <c r="N69" s="184"/>
      <c r="O69" s="184"/>
      <c r="P69" s="184"/>
      <c r="Q69" s="184"/>
      <c r="R69" s="184"/>
      <c r="S69" s="911"/>
      <c r="T69" s="184"/>
      <c r="U69" s="184"/>
      <c r="V69" s="184"/>
    </row>
    <row r="70" spans="1:22" x14ac:dyDescent="0.2">
      <c r="A70" s="94"/>
      <c r="B70" s="95"/>
      <c r="C70" s="184"/>
      <c r="D70" s="184"/>
      <c r="E70" s="184"/>
      <c r="F70" s="184"/>
      <c r="G70" s="184"/>
      <c r="H70" s="184"/>
      <c r="I70" s="184"/>
      <c r="J70" s="911"/>
      <c r="K70" s="184"/>
      <c r="L70" s="184"/>
      <c r="M70" s="184"/>
      <c r="N70" s="184"/>
      <c r="O70" s="184"/>
      <c r="P70" s="184"/>
      <c r="Q70" s="184"/>
      <c r="R70" s="184"/>
      <c r="S70" s="911"/>
      <c r="T70" s="184"/>
      <c r="U70" s="184"/>
      <c r="V70" s="184"/>
    </row>
    <row r="71" spans="1:22" x14ac:dyDescent="0.2">
      <c r="A71" s="94"/>
      <c r="B71" s="95"/>
      <c r="C71" s="184"/>
      <c r="D71" s="184"/>
      <c r="E71" s="184"/>
      <c r="F71" s="184"/>
      <c r="G71" s="184"/>
      <c r="H71" s="184"/>
      <c r="I71" s="184"/>
      <c r="J71" s="911"/>
      <c r="K71" s="184"/>
      <c r="L71" s="184"/>
      <c r="M71" s="184"/>
      <c r="N71" s="184"/>
      <c r="O71" s="184"/>
      <c r="P71" s="184"/>
      <c r="Q71" s="184"/>
      <c r="R71" s="184"/>
      <c r="S71" s="911"/>
      <c r="T71" s="184"/>
      <c r="U71" s="184"/>
      <c r="V71" s="184"/>
    </row>
    <row r="72" spans="1:22" x14ac:dyDescent="0.2">
      <c r="A72" s="94"/>
      <c r="B72" s="95"/>
      <c r="C72" s="184"/>
      <c r="D72" s="184"/>
      <c r="E72" s="184"/>
      <c r="F72" s="184"/>
      <c r="G72" s="184"/>
      <c r="H72" s="184"/>
      <c r="I72" s="184"/>
      <c r="J72" s="911"/>
      <c r="K72" s="184"/>
      <c r="L72" s="184"/>
      <c r="M72" s="184"/>
      <c r="N72" s="184"/>
      <c r="O72" s="184"/>
      <c r="P72" s="184"/>
      <c r="Q72" s="184"/>
      <c r="R72" s="184"/>
      <c r="S72" s="911"/>
      <c r="T72" s="184"/>
      <c r="U72" s="184"/>
      <c r="V72" s="184"/>
    </row>
    <row r="73" spans="1:22" x14ac:dyDescent="0.2">
      <c r="A73" s="94"/>
      <c r="B73" s="95"/>
      <c r="C73" s="184"/>
      <c r="D73" s="184"/>
      <c r="E73" s="184"/>
      <c r="F73" s="184"/>
      <c r="G73" s="184"/>
      <c r="H73" s="184"/>
      <c r="I73" s="184"/>
      <c r="J73" s="911"/>
      <c r="K73" s="184"/>
      <c r="L73" s="184"/>
      <c r="M73" s="184"/>
      <c r="N73" s="184"/>
      <c r="O73" s="184"/>
      <c r="P73" s="184"/>
      <c r="Q73" s="184"/>
      <c r="R73" s="184"/>
      <c r="S73" s="911"/>
      <c r="T73" s="184"/>
      <c r="U73" s="184"/>
      <c r="V73" s="184"/>
    </row>
    <row r="74" spans="1:22" x14ac:dyDescent="0.2">
      <c r="A74" s="94"/>
      <c r="B74" s="95"/>
      <c r="C74" s="184"/>
      <c r="D74" s="184"/>
      <c r="E74" s="184"/>
      <c r="F74" s="184"/>
      <c r="G74" s="184"/>
      <c r="H74" s="184"/>
      <c r="I74" s="184"/>
      <c r="J74" s="911"/>
      <c r="K74" s="184"/>
      <c r="L74" s="184"/>
      <c r="M74" s="184"/>
      <c r="N74" s="184"/>
      <c r="O74" s="184"/>
      <c r="P74" s="184"/>
      <c r="Q74" s="184"/>
      <c r="R74" s="184"/>
      <c r="S74" s="911"/>
      <c r="T74" s="184"/>
      <c r="U74" s="184"/>
      <c r="V74" s="184"/>
    </row>
    <row r="75" spans="1:22" x14ac:dyDescent="0.2">
      <c r="A75" s="94"/>
      <c r="B75" s="95"/>
      <c r="C75" s="184"/>
      <c r="D75" s="184"/>
      <c r="E75" s="184"/>
      <c r="F75" s="184"/>
      <c r="G75" s="184"/>
      <c r="H75" s="184"/>
      <c r="I75" s="184"/>
      <c r="J75" s="911"/>
      <c r="K75" s="184"/>
      <c r="L75" s="184"/>
      <c r="M75" s="184"/>
      <c r="N75" s="184"/>
      <c r="O75" s="184"/>
      <c r="P75" s="184"/>
      <c r="Q75" s="184"/>
      <c r="R75" s="184"/>
      <c r="S75" s="911"/>
      <c r="T75" s="184"/>
      <c r="U75" s="184"/>
      <c r="V75" s="184"/>
    </row>
    <row r="76" spans="1:22" x14ac:dyDescent="0.2">
      <c r="A76" s="94"/>
      <c r="B76" s="95"/>
      <c r="C76" s="184"/>
      <c r="D76" s="184"/>
      <c r="E76" s="184"/>
      <c r="F76" s="184"/>
      <c r="G76" s="184"/>
      <c r="H76" s="184"/>
      <c r="I76" s="184"/>
      <c r="J76" s="911"/>
      <c r="K76" s="184"/>
      <c r="L76" s="184"/>
      <c r="M76" s="184"/>
      <c r="N76" s="184"/>
      <c r="O76" s="184"/>
      <c r="P76" s="184"/>
      <c r="Q76" s="184"/>
      <c r="R76" s="184"/>
      <c r="S76" s="911"/>
      <c r="T76" s="184"/>
      <c r="U76" s="184"/>
      <c r="V76" s="184"/>
    </row>
    <row r="77" spans="1:22" x14ac:dyDescent="0.2">
      <c r="A77" s="94"/>
      <c r="B77" s="95"/>
      <c r="C77" s="184"/>
      <c r="D77" s="184"/>
      <c r="E77" s="184"/>
      <c r="F77" s="184"/>
      <c r="G77" s="184"/>
      <c r="H77" s="184"/>
      <c r="I77" s="184"/>
      <c r="J77" s="911"/>
      <c r="K77" s="184"/>
      <c r="L77" s="184"/>
      <c r="M77" s="184"/>
      <c r="N77" s="184"/>
      <c r="O77" s="184"/>
      <c r="P77" s="184"/>
      <c r="Q77" s="184"/>
      <c r="R77" s="184"/>
      <c r="S77" s="911"/>
      <c r="T77" s="184"/>
      <c r="U77" s="184"/>
      <c r="V77" s="184"/>
    </row>
    <row r="78" spans="1:22" x14ac:dyDescent="0.2">
      <c r="A78" s="94"/>
      <c r="B78" s="95"/>
      <c r="C78" s="184"/>
      <c r="D78" s="184"/>
      <c r="E78" s="184"/>
      <c r="F78" s="184"/>
      <c r="G78" s="184"/>
      <c r="H78" s="184"/>
      <c r="I78" s="184"/>
      <c r="J78" s="911"/>
      <c r="K78" s="184"/>
      <c r="L78" s="184"/>
      <c r="M78" s="184"/>
      <c r="N78" s="184"/>
      <c r="O78" s="184"/>
      <c r="P78" s="184"/>
      <c r="Q78" s="184"/>
      <c r="R78" s="184"/>
      <c r="S78" s="911"/>
      <c r="T78" s="184"/>
      <c r="U78" s="184"/>
      <c r="V78" s="184"/>
    </row>
    <row r="79" spans="1:22" x14ac:dyDescent="0.2">
      <c r="A79" s="94"/>
      <c r="B79" s="95"/>
      <c r="C79" s="184"/>
      <c r="D79" s="184"/>
      <c r="E79" s="184"/>
      <c r="F79" s="184"/>
      <c r="G79" s="184"/>
      <c r="H79" s="184"/>
      <c r="I79" s="184"/>
      <c r="J79" s="911"/>
      <c r="K79" s="184"/>
      <c r="L79" s="184"/>
      <c r="M79" s="184"/>
      <c r="N79" s="184"/>
      <c r="O79" s="184"/>
      <c r="P79" s="184"/>
      <c r="Q79" s="184"/>
      <c r="R79" s="184"/>
      <c r="S79" s="911"/>
      <c r="T79" s="184"/>
      <c r="U79" s="184"/>
      <c r="V79" s="184"/>
    </row>
    <row r="80" spans="1:22" x14ac:dyDescent="0.2">
      <c r="A80" s="94"/>
      <c r="B80" s="95"/>
      <c r="C80" s="184"/>
      <c r="D80" s="184"/>
      <c r="E80" s="184"/>
      <c r="F80" s="184"/>
      <c r="G80" s="184"/>
      <c r="H80" s="184"/>
      <c r="I80" s="184"/>
      <c r="J80" s="911"/>
      <c r="K80" s="184"/>
      <c r="L80" s="184"/>
      <c r="M80" s="184"/>
      <c r="N80" s="184"/>
      <c r="O80" s="184"/>
      <c r="P80" s="184"/>
      <c r="Q80" s="184"/>
      <c r="R80" s="184"/>
      <c r="S80" s="911"/>
      <c r="T80" s="184"/>
      <c r="U80" s="184"/>
      <c r="V80" s="184"/>
    </row>
    <row r="81" spans="1:22" x14ac:dyDescent="0.2">
      <c r="A81" s="94"/>
      <c r="B81" s="95"/>
      <c r="C81" s="184"/>
      <c r="D81" s="184"/>
      <c r="E81" s="184"/>
      <c r="F81" s="184"/>
      <c r="G81" s="184"/>
      <c r="H81" s="184"/>
      <c r="I81" s="184"/>
      <c r="J81" s="911"/>
      <c r="K81" s="184"/>
      <c r="L81" s="184"/>
      <c r="M81" s="184"/>
      <c r="N81" s="184"/>
      <c r="O81" s="184"/>
      <c r="P81" s="184"/>
      <c r="Q81" s="184"/>
      <c r="R81" s="184"/>
      <c r="S81" s="911"/>
      <c r="T81" s="184"/>
      <c r="U81" s="184"/>
      <c r="V81" s="184"/>
    </row>
    <row r="82" spans="1:22" x14ac:dyDescent="0.2">
      <c r="A82" s="94"/>
      <c r="B82" s="95"/>
      <c r="C82" s="184"/>
      <c r="D82" s="184"/>
      <c r="E82" s="184"/>
      <c r="F82" s="184"/>
      <c r="G82" s="184"/>
      <c r="H82" s="184"/>
      <c r="I82" s="184"/>
      <c r="J82" s="911"/>
      <c r="K82" s="184"/>
      <c r="L82" s="184"/>
      <c r="M82" s="184"/>
      <c r="N82" s="184"/>
      <c r="O82" s="184"/>
      <c r="P82" s="184"/>
      <c r="Q82" s="184"/>
      <c r="R82" s="184"/>
      <c r="S82" s="911"/>
      <c r="T82" s="184"/>
      <c r="U82" s="184"/>
      <c r="V82" s="184"/>
    </row>
    <row r="83" spans="1:22" x14ac:dyDescent="0.2">
      <c r="A83" s="94"/>
      <c r="B83" s="95"/>
      <c r="C83" s="184"/>
      <c r="D83" s="184"/>
      <c r="E83" s="184"/>
      <c r="F83" s="184"/>
      <c r="G83" s="184"/>
      <c r="H83" s="184"/>
      <c r="I83" s="184"/>
      <c r="J83" s="911"/>
      <c r="K83" s="184"/>
      <c r="L83" s="184"/>
      <c r="M83" s="184"/>
      <c r="N83" s="184"/>
      <c r="O83" s="184"/>
      <c r="P83" s="184"/>
      <c r="Q83" s="184"/>
      <c r="R83" s="184"/>
      <c r="S83" s="911"/>
      <c r="T83" s="184"/>
      <c r="U83" s="184"/>
      <c r="V83" s="184"/>
    </row>
    <row r="84" spans="1:22" x14ac:dyDescent="0.2">
      <c r="A84" s="94"/>
      <c r="B84" s="95"/>
      <c r="C84" s="184"/>
      <c r="D84" s="184"/>
      <c r="E84" s="184"/>
      <c r="F84" s="184"/>
      <c r="G84" s="184"/>
      <c r="H84" s="184"/>
      <c r="I84" s="184"/>
      <c r="J84" s="911"/>
      <c r="K84" s="184"/>
      <c r="L84" s="184"/>
      <c r="M84" s="184"/>
      <c r="N84" s="184"/>
      <c r="O84" s="184"/>
      <c r="P84" s="184"/>
      <c r="Q84" s="184"/>
      <c r="R84" s="184"/>
      <c r="S84" s="911"/>
      <c r="T84" s="184"/>
      <c r="U84" s="184"/>
      <c r="V84" s="184"/>
    </row>
    <row r="85" spans="1:22" x14ac:dyDescent="0.2">
      <c r="A85" s="94"/>
      <c r="B85" s="95"/>
      <c r="C85" s="184"/>
      <c r="D85" s="184"/>
      <c r="E85" s="184"/>
      <c r="F85" s="184"/>
      <c r="G85" s="184"/>
      <c r="H85" s="184"/>
      <c r="I85" s="184"/>
      <c r="J85" s="911"/>
      <c r="K85" s="184"/>
      <c r="L85" s="184"/>
      <c r="M85" s="184"/>
      <c r="N85" s="184"/>
      <c r="O85" s="184"/>
      <c r="P85" s="184"/>
      <c r="Q85" s="184"/>
      <c r="R85" s="184"/>
      <c r="S85" s="911"/>
      <c r="T85" s="184"/>
      <c r="U85" s="184"/>
      <c r="V85" s="184"/>
    </row>
    <row r="86" spans="1:22" x14ac:dyDescent="0.2">
      <c r="A86" s="94"/>
      <c r="B86" s="95"/>
      <c r="C86" s="184"/>
      <c r="D86" s="184"/>
      <c r="E86" s="184"/>
      <c r="F86" s="184"/>
      <c r="G86" s="184"/>
      <c r="H86" s="184"/>
      <c r="I86" s="184"/>
      <c r="J86" s="911"/>
      <c r="K86" s="184"/>
      <c r="L86" s="184"/>
      <c r="M86" s="184"/>
      <c r="N86" s="184"/>
      <c r="O86" s="184"/>
      <c r="P86" s="184"/>
      <c r="Q86" s="184"/>
      <c r="R86" s="184"/>
      <c r="S86" s="911"/>
      <c r="T86" s="184"/>
      <c r="U86" s="184"/>
      <c r="V86" s="184"/>
    </row>
    <row r="87" spans="1:22" x14ac:dyDescent="0.2">
      <c r="A87" s="94"/>
      <c r="B87" s="95"/>
      <c r="C87" s="184"/>
      <c r="D87" s="184"/>
      <c r="E87" s="184"/>
      <c r="F87" s="184"/>
      <c r="G87" s="184"/>
      <c r="H87" s="184"/>
      <c r="I87" s="184"/>
      <c r="J87" s="911"/>
      <c r="K87" s="184"/>
      <c r="L87" s="184"/>
      <c r="M87" s="184"/>
      <c r="N87" s="184"/>
      <c r="O87" s="184"/>
      <c r="P87" s="184"/>
      <c r="Q87" s="184"/>
      <c r="R87" s="184"/>
      <c r="S87" s="911"/>
      <c r="T87" s="184"/>
      <c r="U87" s="184"/>
      <c r="V87" s="184"/>
    </row>
    <row r="88" spans="1:22" x14ac:dyDescent="0.2">
      <c r="A88" s="94"/>
      <c r="B88" s="95"/>
      <c r="C88" s="184"/>
      <c r="D88" s="184"/>
      <c r="E88" s="184"/>
      <c r="F88" s="184"/>
      <c r="G88" s="184"/>
      <c r="H88" s="184"/>
      <c r="I88" s="184"/>
      <c r="J88" s="911"/>
      <c r="K88" s="184"/>
      <c r="L88" s="184"/>
      <c r="M88" s="184"/>
      <c r="N88" s="184"/>
      <c r="O88" s="184"/>
      <c r="P88" s="184"/>
      <c r="Q88" s="184"/>
      <c r="R88" s="184"/>
      <c r="S88" s="911"/>
      <c r="T88" s="184"/>
      <c r="U88" s="184"/>
      <c r="V88" s="184"/>
    </row>
    <row r="89" spans="1:22" x14ac:dyDescent="0.2">
      <c r="A89" s="94"/>
      <c r="B89" s="95"/>
      <c r="C89" s="184"/>
      <c r="D89" s="184"/>
      <c r="E89" s="184"/>
      <c r="F89" s="184"/>
      <c r="G89" s="184"/>
      <c r="H89" s="184"/>
      <c r="I89" s="184"/>
      <c r="J89" s="911"/>
      <c r="K89" s="184"/>
      <c r="L89" s="184"/>
      <c r="M89" s="184"/>
      <c r="N89" s="184"/>
      <c r="O89" s="184"/>
      <c r="P89" s="184"/>
      <c r="Q89" s="184"/>
      <c r="R89" s="184"/>
      <c r="S89" s="911"/>
      <c r="T89" s="184"/>
      <c r="U89" s="184"/>
      <c r="V89" s="184"/>
    </row>
    <row r="90" spans="1:22" x14ac:dyDescent="0.2">
      <c r="A90" s="94"/>
      <c r="B90" s="95"/>
      <c r="C90" s="184"/>
      <c r="D90" s="184"/>
      <c r="E90" s="184"/>
      <c r="F90" s="184"/>
      <c r="G90" s="184"/>
      <c r="H90" s="184"/>
      <c r="I90" s="184"/>
      <c r="J90" s="911"/>
      <c r="K90" s="184"/>
      <c r="L90" s="184"/>
      <c r="M90" s="184"/>
      <c r="N90" s="184"/>
      <c r="O90" s="184"/>
      <c r="P90" s="184"/>
      <c r="Q90" s="184"/>
      <c r="R90" s="184"/>
      <c r="S90" s="911"/>
      <c r="T90" s="184"/>
      <c r="U90" s="184"/>
      <c r="V90" s="184"/>
    </row>
    <row r="91" spans="1:22" x14ac:dyDescent="0.2">
      <c r="A91" s="94"/>
      <c r="B91" s="95"/>
      <c r="C91" s="184"/>
      <c r="D91" s="184"/>
      <c r="E91" s="184"/>
      <c r="F91" s="184"/>
      <c r="G91" s="184"/>
      <c r="H91" s="184"/>
      <c r="I91" s="184"/>
      <c r="J91" s="911"/>
      <c r="K91" s="184"/>
      <c r="L91" s="184"/>
      <c r="M91" s="184"/>
      <c r="N91" s="184"/>
      <c r="O91" s="184"/>
      <c r="P91" s="184"/>
      <c r="Q91" s="184"/>
      <c r="R91" s="184"/>
      <c r="S91" s="911"/>
      <c r="T91" s="184"/>
      <c r="U91" s="184"/>
      <c r="V91" s="184"/>
    </row>
    <row r="92" spans="1:22" x14ac:dyDescent="0.2">
      <c r="A92" s="94"/>
      <c r="B92" s="95"/>
      <c r="C92" s="184"/>
      <c r="D92" s="184"/>
      <c r="E92" s="184"/>
      <c r="F92" s="184"/>
      <c r="G92" s="184"/>
      <c r="H92" s="184"/>
      <c r="I92" s="184"/>
      <c r="J92" s="911"/>
      <c r="K92" s="184"/>
      <c r="L92" s="184"/>
      <c r="M92" s="184"/>
      <c r="N92" s="184"/>
      <c r="O92" s="184"/>
      <c r="P92" s="184"/>
      <c r="Q92" s="184"/>
      <c r="R92" s="184"/>
      <c r="S92" s="911"/>
      <c r="T92" s="184"/>
      <c r="U92" s="184"/>
      <c r="V92" s="184"/>
    </row>
    <row r="93" spans="1:22" x14ac:dyDescent="0.2">
      <c r="A93" s="94"/>
      <c r="B93" s="95"/>
      <c r="C93" s="184"/>
      <c r="D93" s="184"/>
      <c r="E93" s="184"/>
      <c r="F93" s="184"/>
      <c r="G93" s="184"/>
      <c r="H93" s="184"/>
      <c r="I93" s="184"/>
      <c r="J93" s="911"/>
      <c r="K93" s="184"/>
      <c r="L93" s="184"/>
      <c r="M93" s="184"/>
      <c r="N93" s="184"/>
      <c r="O93" s="184"/>
      <c r="P93" s="184"/>
      <c r="Q93" s="184"/>
      <c r="R93" s="184"/>
      <c r="S93" s="911"/>
      <c r="T93" s="184"/>
      <c r="U93" s="184"/>
      <c r="V93" s="184"/>
    </row>
    <row r="94" spans="1:22" x14ac:dyDescent="0.2">
      <c r="A94" s="94"/>
      <c r="B94" s="95"/>
      <c r="C94" s="184"/>
      <c r="D94" s="184"/>
      <c r="E94" s="184"/>
      <c r="F94" s="184"/>
      <c r="G94" s="184"/>
      <c r="H94" s="184"/>
      <c r="I94" s="184"/>
      <c r="J94" s="911"/>
      <c r="K94" s="184"/>
      <c r="L94" s="184"/>
      <c r="M94" s="184"/>
      <c r="N94" s="184"/>
      <c r="O94" s="184"/>
      <c r="P94" s="184"/>
      <c r="Q94" s="184"/>
      <c r="R94" s="184"/>
      <c r="S94" s="911"/>
      <c r="T94" s="184"/>
      <c r="U94" s="184"/>
      <c r="V94" s="184"/>
    </row>
    <row r="95" spans="1:22" x14ac:dyDescent="0.2">
      <c r="A95" s="94"/>
      <c r="B95" s="95"/>
      <c r="C95" s="184"/>
      <c r="D95" s="184"/>
      <c r="E95" s="184"/>
      <c r="F95" s="184"/>
      <c r="G95" s="184"/>
      <c r="H95" s="184"/>
      <c r="I95" s="184"/>
      <c r="J95" s="911"/>
      <c r="K95" s="184"/>
      <c r="L95" s="184"/>
      <c r="M95" s="184"/>
      <c r="N95" s="184"/>
      <c r="O95" s="184"/>
      <c r="P95" s="184"/>
      <c r="Q95" s="184"/>
      <c r="R95" s="184"/>
      <c r="S95" s="911"/>
      <c r="T95" s="184"/>
      <c r="U95" s="184"/>
      <c r="V95" s="184"/>
    </row>
    <row r="96" spans="1:22" x14ac:dyDescent="0.2">
      <c r="A96" s="94"/>
      <c r="B96" s="95"/>
      <c r="C96" s="184"/>
      <c r="D96" s="184"/>
      <c r="E96" s="184"/>
      <c r="F96" s="184"/>
      <c r="G96" s="184"/>
      <c r="H96" s="184"/>
      <c r="I96" s="184"/>
      <c r="J96" s="911"/>
      <c r="K96" s="184"/>
      <c r="L96" s="184"/>
      <c r="M96" s="184"/>
      <c r="N96" s="184"/>
      <c r="O96" s="184"/>
      <c r="P96" s="184"/>
      <c r="Q96" s="184"/>
      <c r="R96" s="184"/>
      <c r="S96" s="911"/>
      <c r="T96" s="184"/>
      <c r="U96" s="184"/>
      <c r="V96" s="184"/>
    </row>
    <row r="97" spans="1:22" x14ac:dyDescent="0.2">
      <c r="A97" s="94"/>
      <c r="B97" s="95"/>
      <c r="C97" s="184"/>
      <c r="D97" s="184"/>
      <c r="E97" s="184"/>
      <c r="F97" s="184"/>
      <c r="G97" s="184"/>
      <c r="H97" s="184"/>
      <c r="I97" s="184"/>
      <c r="J97" s="911"/>
      <c r="K97" s="184"/>
      <c r="L97" s="184"/>
      <c r="M97" s="184"/>
      <c r="N97" s="184"/>
      <c r="O97" s="184"/>
      <c r="P97" s="184"/>
      <c r="Q97" s="184"/>
      <c r="R97" s="184"/>
      <c r="S97" s="911"/>
      <c r="T97" s="184"/>
      <c r="U97" s="184"/>
      <c r="V97" s="184"/>
    </row>
    <row r="98" spans="1:22" x14ac:dyDescent="0.2">
      <c r="A98" s="94"/>
      <c r="B98" s="95"/>
      <c r="C98" s="184"/>
      <c r="D98" s="184"/>
      <c r="E98" s="184"/>
      <c r="F98" s="184"/>
      <c r="G98" s="184"/>
      <c r="H98" s="184"/>
      <c r="I98" s="184"/>
      <c r="J98" s="911"/>
      <c r="K98" s="184"/>
      <c r="L98" s="184"/>
      <c r="M98" s="184"/>
      <c r="N98" s="184"/>
      <c r="O98" s="184"/>
      <c r="P98" s="184"/>
      <c r="Q98" s="184"/>
      <c r="R98" s="184"/>
      <c r="S98" s="911"/>
      <c r="T98" s="184"/>
      <c r="U98" s="184"/>
      <c r="V98" s="184"/>
    </row>
    <row r="99" spans="1:22" x14ac:dyDescent="0.2">
      <c r="A99" s="94"/>
      <c r="B99" s="95"/>
      <c r="C99" s="184"/>
      <c r="D99" s="184"/>
      <c r="E99" s="184"/>
      <c r="F99" s="184"/>
      <c r="G99" s="184"/>
      <c r="H99" s="184"/>
      <c r="I99" s="184"/>
      <c r="J99" s="911"/>
      <c r="K99" s="184"/>
      <c r="L99" s="184"/>
      <c r="M99" s="184"/>
      <c r="N99" s="184"/>
      <c r="O99" s="184"/>
      <c r="P99" s="184"/>
      <c r="Q99" s="184"/>
      <c r="R99" s="184"/>
      <c r="S99" s="911"/>
      <c r="T99" s="184"/>
      <c r="U99" s="184"/>
      <c r="V99" s="184"/>
    </row>
    <row r="100" spans="1:22" x14ac:dyDescent="0.2">
      <c r="A100" s="94"/>
      <c r="B100" s="95"/>
      <c r="C100" s="184"/>
      <c r="D100" s="184"/>
      <c r="E100" s="184"/>
      <c r="F100" s="184"/>
      <c r="G100" s="184"/>
      <c r="H100" s="184"/>
      <c r="I100" s="184"/>
      <c r="J100" s="911"/>
      <c r="K100" s="184"/>
      <c r="L100" s="184"/>
      <c r="M100" s="184"/>
      <c r="N100" s="184"/>
      <c r="O100" s="184"/>
      <c r="P100" s="184"/>
      <c r="Q100" s="184"/>
      <c r="R100" s="184"/>
      <c r="S100" s="911"/>
      <c r="T100" s="184"/>
      <c r="U100" s="184"/>
      <c r="V100" s="184"/>
    </row>
    <row r="101" spans="1:22" x14ac:dyDescent="0.2">
      <c r="A101" s="94"/>
      <c r="B101" s="95"/>
      <c r="C101" s="184"/>
      <c r="D101" s="184"/>
      <c r="E101" s="184"/>
      <c r="F101" s="184"/>
      <c r="G101" s="184"/>
      <c r="H101" s="184"/>
      <c r="I101" s="184"/>
      <c r="J101" s="911"/>
      <c r="K101" s="184"/>
      <c r="L101" s="184"/>
      <c r="M101" s="184"/>
      <c r="N101" s="184"/>
      <c r="O101" s="184"/>
      <c r="P101" s="184"/>
      <c r="Q101" s="184"/>
      <c r="R101" s="184"/>
      <c r="S101" s="911"/>
      <c r="T101" s="184"/>
      <c r="U101" s="184"/>
      <c r="V101" s="184"/>
    </row>
    <row r="102" spans="1:22" x14ac:dyDescent="0.2">
      <c r="A102" s="94"/>
      <c r="B102" s="95"/>
      <c r="C102" s="184"/>
      <c r="D102" s="184"/>
      <c r="E102" s="184"/>
      <c r="F102" s="184"/>
      <c r="G102" s="184"/>
      <c r="H102" s="184"/>
      <c r="I102" s="184"/>
      <c r="J102" s="911"/>
      <c r="K102" s="184"/>
      <c r="L102" s="184"/>
      <c r="M102" s="184"/>
      <c r="N102" s="184"/>
      <c r="O102" s="184"/>
      <c r="P102" s="184"/>
      <c r="Q102" s="184"/>
      <c r="R102" s="184"/>
      <c r="S102" s="911"/>
      <c r="T102" s="184"/>
      <c r="U102" s="184"/>
      <c r="V102" s="184"/>
    </row>
    <row r="103" spans="1:22" x14ac:dyDescent="0.2">
      <c r="A103" s="94"/>
      <c r="B103" s="95"/>
      <c r="C103" s="184"/>
      <c r="D103" s="184"/>
      <c r="E103" s="184"/>
      <c r="F103" s="184"/>
      <c r="G103" s="184"/>
      <c r="H103" s="184"/>
      <c r="I103" s="184"/>
      <c r="J103" s="911"/>
      <c r="K103" s="184"/>
      <c r="L103" s="184"/>
      <c r="M103" s="184"/>
      <c r="N103" s="184"/>
      <c r="O103" s="184"/>
      <c r="P103" s="184"/>
      <c r="Q103" s="184"/>
      <c r="R103" s="184"/>
      <c r="S103" s="911"/>
      <c r="T103" s="184"/>
      <c r="U103" s="184"/>
      <c r="V103" s="184"/>
    </row>
    <row r="104" spans="1:22" x14ac:dyDescent="0.2">
      <c r="A104" s="94"/>
      <c r="B104" s="95"/>
      <c r="C104" s="184"/>
      <c r="D104" s="184"/>
      <c r="E104" s="184"/>
      <c r="F104" s="184"/>
      <c r="G104" s="184"/>
      <c r="H104" s="184"/>
      <c r="I104" s="184"/>
      <c r="J104" s="911"/>
      <c r="K104" s="184"/>
      <c r="L104" s="184"/>
      <c r="M104" s="184"/>
      <c r="N104" s="184"/>
      <c r="O104" s="184"/>
      <c r="P104" s="184"/>
      <c r="Q104" s="184"/>
      <c r="R104" s="184"/>
      <c r="S104" s="911"/>
      <c r="T104" s="184"/>
      <c r="U104" s="184"/>
      <c r="V104" s="184"/>
    </row>
    <row r="105" spans="1:22" x14ac:dyDescent="0.2">
      <c r="A105" s="94"/>
      <c r="B105" s="95"/>
      <c r="C105" s="184"/>
      <c r="D105" s="184"/>
      <c r="E105" s="184"/>
      <c r="F105" s="184"/>
      <c r="G105" s="184"/>
      <c r="H105" s="184"/>
      <c r="I105" s="184"/>
      <c r="J105" s="911"/>
      <c r="K105" s="184"/>
      <c r="L105" s="184"/>
      <c r="M105" s="184"/>
      <c r="N105" s="184"/>
      <c r="O105" s="184"/>
      <c r="P105" s="184"/>
      <c r="Q105" s="184"/>
      <c r="R105" s="184"/>
      <c r="S105" s="911"/>
      <c r="T105" s="184"/>
      <c r="U105" s="184"/>
      <c r="V105" s="184"/>
    </row>
    <row r="106" spans="1:22" x14ac:dyDescent="0.2">
      <c r="A106" s="94"/>
      <c r="B106" s="95"/>
      <c r="C106" s="184"/>
      <c r="D106" s="184"/>
      <c r="E106" s="184"/>
      <c r="F106" s="184"/>
      <c r="G106" s="184"/>
      <c r="H106" s="184"/>
      <c r="I106" s="184"/>
      <c r="J106" s="911"/>
      <c r="K106" s="184"/>
      <c r="L106" s="184"/>
      <c r="M106" s="184"/>
      <c r="N106" s="184"/>
      <c r="O106" s="184"/>
      <c r="P106" s="184"/>
      <c r="Q106" s="184"/>
      <c r="R106" s="184"/>
      <c r="S106" s="911"/>
      <c r="T106" s="184"/>
      <c r="U106" s="184"/>
      <c r="V106" s="184"/>
    </row>
    <row r="107" spans="1:22" x14ac:dyDescent="0.2">
      <c r="A107" s="94"/>
      <c r="B107" s="95"/>
      <c r="C107" s="184"/>
      <c r="D107" s="184"/>
      <c r="E107" s="184"/>
      <c r="F107" s="184"/>
      <c r="G107" s="184"/>
      <c r="H107" s="184"/>
      <c r="I107" s="184"/>
      <c r="J107" s="911"/>
      <c r="K107" s="184"/>
      <c r="L107" s="184"/>
      <c r="M107" s="184"/>
      <c r="N107" s="184"/>
      <c r="O107" s="184"/>
      <c r="P107" s="184"/>
      <c r="Q107" s="184"/>
      <c r="R107" s="184"/>
      <c r="S107" s="911"/>
      <c r="T107" s="184"/>
      <c r="U107" s="184"/>
      <c r="V107" s="184"/>
    </row>
    <row r="108" spans="1:22" x14ac:dyDescent="0.2">
      <c r="A108" s="94"/>
      <c r="B108" s="95"/>
      <c r="C108" s="184"/>
      <c r="D108" s="184"/>
      <c r="E108" s="184"/>
      <c r="F108" s="184"/>
      <c r="G108" s="184"/>
      <c r="H108" s="184"/>
      <c r="I108" s="184"/>
      <c r="J108" s="911"/>
      <c r="K108" s="184"/>
      <c r="L108" s="184"/>
      <c r="M108" s="184"/>
      <c r="N108" s="184"/>
      <c r="O108" s="184"/>
      <c r="P108" s="184"/>
      <c r="Q108" s="184"/>
      <c r="R108" s="184"/>
      <c r="S108" s="911"/>
      <c r="T108" s="184"/>
      <c r="U108" s="184"/>
      <c r="V108" s="184"/>
    </row>
    <row r="109" spans="1:22" x14ac:dyDescent="0.2">
      <c r="A109" s="94"/>
      <c r="B109" s="95"/>
      <c r="C109" s="184"/>
      <c r="D109" s="184"/>
      <c r="E109" s="184"/>
      <c r="F109" s="184"/>
      <c r="G109" s="184"/>
      <c r="H109" s="184"/>
      <c r="I109" s="184"/>
      <c r="J109" s="911"/>
      <c r="K109" s="184"/>
      <c r="L109" s="184"/>
      <c r="M109" s="184"/>
      <c r="N109" s="184"/>
      <c r="O109" s="184"/>
      <c r="P109" s="184"/>
      <c r="Q109" s="184"/>
      <c r="R109" s="184"/>
      <c r="S109" s="911"/>
      <c r="T109" s="184"/>
      <c r="U109" s="184"/>
      <c r="V109" s="184"/>
    </row>
    <row r="110" spans="1:22" x14ac:dyDescent="0.2">
      <c r="A110" s="94"/>
      <c r="B110" s="95"/>
      <c r="C110" s="184"/>
      <c r="D110" s="184"/>
      <c r="E110" s="184"/>
      <c r="F110" s="184"/>
      <c r="G110" s="184"/>
      <c r="H110" s="184"/>
      <c r="I110" s="184"/>
      <c r="J110" s="911"/>
      <c r="K110" s="184"/>
      <c r="L110" s="184"/>
      <c r="M110" s="184"/>
      <c r="N110" s="184"/>
      <c r="O110" s="184"/>
      <c r="P110" s="184"/>
      <c r="Q110" s="184"/>
      <c r="R110" s="184"/>
      <c r="S110" s="911"/>
      <c r="T110" s="184"/>
      <c r="U110" s="184"/>
      <c r="V110" s="184"/>
    </row>
    <row r="111" spans="1:22" x14ac:dyDescent="0.2">
      <c r="A111" s="94"/>
      <c r="B111" s="95"/>
      <c r="C111" s="184"/>
      <c r="D111" s="184"/>
      <c r="E111" s="184"/>
      <c r="F111" s="184"/>
      <c r="G111" s="184"/>
      <c r="H111" s="184"/>
      <c r="I111" s="184"/>
      <c r="J111" s="911"/>
      <c r="K111" s="184"/>
      <c r="L111" s="184"/>
      <c r="M111" s="184"/>
      <c r="N111" s="184"/>
      <c r="O111" s="184"/>
      <c r="P111" s="184"/>
      <c r="Q111" s="184"/>
      <c r="R111" s="184"/>
      <c r="S111" s="911"/>
      <c r="T111" s="184"/>
      <c r="U111" s="184"/>
      <c r="V111" s="184"/>
    </row>
    <row r="112" spans="1:22" x14ac:dyDescent="0.2">
      <c r="A112" s="94"/>
      <c r="B112" s="95"/>
      <c r="C112" s="184"/>
      <c r="D112" s="184"/>
      <c r="E112" s="184"/>
      <c r="F112" s="184"/>
      <c r="G112" s="184"/>
      <c r="H112" s="184"/>
      <c r="I112" s="184"/>
      <c r="J112" s="911"/>
      <c r="K112" s="184"/>
      <c r="L112" s="184"/>
      <c r="M112" s="184"/>
      <c r="N112" s="184"/>
      <c r="O112" s="184"/>
      <c r="P112" s="184"/>
      <c r="Q112" s="184"/>
      <c r="R112" s="184"/>
      <c r="S112" s="911"/>
      <c r="T112" s="184"/>
      <c r="U112" s="184"/>
      <c r="V112" s="184"/>
    </row>
    <row r="147" spans="9:9" x14ac:dyDescent="0.2">
      <c r="I147" s="186">
        <v>1266.6192000000001</v>
      </c>
    </row>
  </sheetData>
  <sheetProtection algorithmName="SHA-512" hashValue="+lJdgCFD7EnkRp2KtvjHQGKzfe8drtE9m8jwDkoGBf8QU+kQtjf7hEoaj7YeMUj36FcpUQp0Er1LsapFbzc9aQ==" saltValue="5R13wIv+nq2HxMS4WmVOzw==" spinCount="100000" sheet="1" objects="1" scenarios="1"/>
  <mergeCells count="14">
    <mergeCell ref="T1:T2"/>
    <mergeCell ref="A5:V5"/>
    <mergeCell ref="V1:V2"/>
    <mergeCell ref="U1:U2"/>
    <mergeCell ref="O1:O2"/>
    <mergeCell ref="J1:J2"/>
    <mergeCell ref="K1:K2"/>
    <mergeCell ref="L1:L2"/>
    <mergeCell ref="M1:M2"/>
    <mergeCell ref="N1:N2"/>
    <mergeCell ref="P1:P2"/>
    <mergeCell ref="Q1:Q2"/>
    <mergeCell ref="R1:R2"/>
    <mergeCell ref="S1:S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38" firstPageNumber="67" orientation="landscape" useFirstPageNumber="1" r:id="rId1"/>
  <headerFooter scaleWithDoc="0"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view="pageBreakPreview" topLeftCell="C1" zoomScale="75" zoomScaleSheetLayoutView="75" workbookViewId="0">
      <selection activeCell="J1" sqref="J1:W1048576"/>
    </sheetView>
  </sheetViews>
  <sheetFormatPr defaultColWidth="11.44140625" defaultRowHeight="10.199999999999999" x14ac:dyDescent="0.2"/>
  <cols>
    <col min="1" max="1" width="21" style="98" customWidth="1"/>
    <col min="2" max="2" width="53.44140625" style="99" customWidth="1"/>
    <col min="3" max="3" width="7.44140625" style="186" customWidth="1"/>
    <col min="4" max="4" width="8" style="186" customWidth="1"/>
    <col min="5" max="5" width="14.44140625" style="186" customWidth="1"/>
    <col min="6" max="6" width="14.109375" style="186" customWidth="1"/>
    <col min="7" max="7" width="16.5546875" style="186" customWidth="1"/>
    <col min="8" max="8" width="15.5546875" style="186" customWidth="1"/>
    <col min="9" max="9" width="12.5546875" style="186" customWidth="1"/>
    <col min="10" max="10" width="19" style="186" customWidth="1"/>
    <col min="11" max="11" width="18.5546875" style="186" hidden="1" customWidth="1"/>
    <col min="12" max="12" width="21" style="186" hidden="1" customWidth="1"/>
    <col min="13" max="13" width="19.44140625" style="186" hidden="1" customWidth="1"/>
    <col min="14" max="14" width="17" style="186" hidden="1" customWidth="1"/>
    <col min="15" max="15" width="17.5546875" style="186" hidden="1" customWidth="1"/>
    <col min="16" max="16" width="16" style="186" hidden="1" customWidth="1"/>
    <col min="17" max="17" width="19.5546875" style="186" hidden="1" customWidth="1"/>
    <col min="18" max="19" width="19.109375" style="186" hidden="1" customWidth="1"/>
    <col min="20" max="20" width="17" style="186" hidden="1" customWidth="1"/>
    <col min="21" max="21" width="17" style="186" customWidth="1"/>
    <col min="22" max="138" width="11.44140625" style="186"/>
    <col min="139" max="139" width="21" style="186" customWidth="1"/>
    <col min="140" max="140" width="52.44140625" style="186" customWidth="1"/>
    <col min="141" max="141" width="5.5546875" style="186" customWidth="1"/>
    <col min="142" max="142" width="5" style="186" customWidth="1"/>
    <col min="143" max="146" width="0" style="186" hidden="1" customWidth="1"/>
    <col min="147" max="147" width="5.88671875" style="186" customWidth="1"/>
    <col min="148" max="148" width="9.5546875" style="186" customWidth="1"/>
    <col min="149" max="149" width="6.88671875" style="186" customWidth="1"/>
    <col min="150" max="150" width="12.5546875" style="186" customWidth="1"/>
    <col min="151" max="394" width="11.44140625" style="186"/>
    <col min="395" max="395" width="21" style="186" customWidth="1"/>
    <col min="396" max="396" width="52.44140625" style="186" customWidth="1"/>
    <col min="397" max="397" width="5.5546875" style="186" customWidth="1"/>
    <col min="398" max="398" width="5" style="186" customWidth="1"/>
    <col min="399" max="402" width="0" style="186" hidden="1" customWidth="1"/>
    <col min="403" max="403" width="5.88671875" style="186" customWidth="1"/>
    <col min="404" max="404" width="9.5546875" style="186" customWidth="1"/>
    <col min="405" max="405" width="6.88671875" style="186" customWidth="1"/>
    <col min="406" max="406" width="12.5546875" style="186" customWidth="1"/>
    <col min="407" max="650" width="11.44140625" style="186"/>
    <col min="651" max="651" width="21" style="186" customWidth="1"/>
    <col min="652" max="652" width="52.44140625" style="186" customWidth="1"/>
    <col min="653" max="653" width="5.5546875" style="186" customWidth="1"/>
    <col min="654" max="654" width="5" style="186" customWidth="1"/>
    <col min="655" max="658" width="0" style="186" hidden="1" customWidth="1"/>
    <col min="659" max="659" width="5.88671875" style="186" customWidth="1"/>
    <col min="660" max="660" width="9.5546875" style="186" customWidth="1"/>
    <col min="661" max="661" width="6.88671875" style="186" customWidth="1"/>
    <col min="662" max="662" width="12.5546875" style="186" customWidth="1"/>
    <col min="663" max="906" width="11.44140625" style="186"/>
    <col min="907" max="907" width="21" style="186" customWidth="1"/>
    <col min="908" max="908" width="52.44140625" style="186" customWidth="1"/>
    <col min="909" max="909" width="5.5546875" style="186" customWidth="1"/>
    <col min="910" max="910" width="5" style="186" customWidth="1"/>
    <col min="911" max="914" width="0" style="186" hidden="1" customWidth="1"/>
    <col min="915" max="915" width="5.88671875" style="186" customWidth="1"/>
    <col min="916" max="916" width="9.5546875" style="186" customWidth="1"/>
    <col min="917" max="917" width="6.88671875" style="186" customWidth="1"/>
    <col min="918" max="918" width="12.5546875" style="186" customWidth="1"/>
    <col min="919" max="1162" width="11.44140625" style="186"/>
    <col min="1163" max="1163" width="21" style="186" customWidth="1"/>
    <col min="1164" max="1164" width="52.44140625" style="186" customWidth="1"/>
    <col min="1165" max="1165" width="5.5546875" style="186" customWidth="1"/>
    <col min="1166" max="1166" width="5" style="186" customWidth="1"/>
    <col min="1167" max="1170" width="0" style="186" hidden="1" customWidth="1"/>
    <col min="1171" max="1171" width="5.88671875" style="186" customWidth="1"/>
    <col min="1172" max="1172" width="9.5546875" style="186" customWidth="1"/>
    <col min="1173" max="1173" width="6.88671875" style="186" customWidth="1"/>
    <col min="1174" max="1174" width="12.5546875" style="186" customWidth="1"/>
    <col min="1175" max="1418" width="11.44140625" style="186"/>
    <col min="1419" max="1419" width="21" style="186" customWidth="1"/>
    <col min="1420" max="1420" width="52.44140625" style="186" customWidth="1"/>
    <col min="1421" max="1421" width="5.5546875" style="186" customWidth="1"/>
    <col min="1422" max="1422" width="5" style="186" customWidth="1"/>
    <col min="1423" max="1426" width="0" style="186" hidden="1" customWidth="1"/>
    <col min="1427" max="1427" width="5.88671875" style="186" customWidth="1"/>
    <col min="1428" max="1428" width="9.5546875" style="186" customWidth="1"/>
    <col min="1429" max="1429" width="6.88671875" style="186" customWidth="1"/>
    <col min="1430" max="1430" width="12.5546875" style="186" customWidth="1"/>
    <col min="1431" max="1674" width="11.44140625" style="186"/>
    <col min="1675" max="1675" width="21" style="186" customWidth="1"/>
    <col min="1676" max="1676" width="52.44140625" style="186" customWidth="1"/>
    <col min="1677" max="1677" width="5.5546875" style="186" customWidth="1"/>
    <col min="1678" max="1678" width="5" style="186" customWidth="1"/>
    <col min="1679" max="1682" width="0" style="186" hidden="1" customWidth="1"/>
    <col min="1683" max="1683" width="5.88671875" style="186" customWidth="1"/>
    <col min="1684" max="1684" width="9.5546875" style="186" customWidth="1"/>
    <col min="1685" max="1685" width="6.88671875" style="186" customWidth="1"/>
    <col min="1686" max="1686" width="12.5546875" style="186" customWidth="1"/>
    <col min="1687" max="1930" width="11.44140625" style="186"/>
    <col min="1931" max="1931" width="21" style="186" customWidth="1"/>
    <col min="1932" max="1932" width="52.44140625" style="186" customWidth="1"/>
    <col min="1933" max="1933" width="5.5546875" style="186" customWidth="1"/>
    <col min="1934" max="1934" width="5" style="186" customWidth="1"/>
    <col min="1935" max="1938" width="0" style="186" hidden="1" customWidth="1"/>
    <col min="1939" max="1939" width="5.88671875" style="186" customWidth="1"/>
    <col min="1940" max="1940" width="9.5546875" style="186" customWidth="1"/>
    <col min="1941" max="1941" width="6.88671875" style="186" customWidth="1"/>
    <col min="1942" max="1942" width="12.5546875" style="186" customWidth="1"/>
    <col min="1943" max="2186" width="11.44140625" style="186"/>
    <col min="2187" max="2187" width="21" style="186" customWidth="1"/>
    <col min="2188" max="2188" width="52.44140625" style="186" customWidth="1"/>
    <col min="2189" max="2189" width="5.5546875" style="186" customWidth="1"/>
    <col min="2190" max="2190" width="5" style="186" customWidth="1"/>
    <col min="2191" max="2194" width="0" style="186" hidden="1" customWidth="1"/>
    <col min="2195" max="2195" width="5.88671875" style="186" customWidth="1"/>
    <col min="2196" max="2196" width="9.5546875" style="186" customWidth="1"/>
    <col min="2197" max="2197" width="6.88671875" style="186" customWidth="1"/>
    <col min="2198" max="2198" width="12.5546875" style="186" customWidth="1"/>
    <col min="2199" max="2442" width="11.44140625" style="186"/>
    <col min="2443" max="2443" width="21" style="186" customWidth="1"/>
    <col min="2444" max="2444" width="52.44140625" style="186" customWidth="1"/>
    <col min="2445" max="2445" width="5.5546875" style="186" customWidth="1"/>
    <col min="2446" max="2446" width="5" style="186" customWidth="1"/>
    <col min="2447" max="2450" width="0" style="186" hidden="1" customWidth="1"/>
    <col min="2451" max="2451" width="5.88671875" style="186" customWidth="1"/>
    <col min="2452" max="2452" width="9.5546875" style="186" customWidth="1"/>
    <col min="2453" max="2453" width="6.88671875" style="186" customWidth="1"/>
    <col min="2454" max="2454" width="12.5546875" style="186" customWidth="1"/>
    <col min="2455" max="2698" width="11.44140625" style="186"/>
    <col min="2699" max="2699" width="21" style="186" customWidth="1"/>
    <col min="2700" max="2700" width="52.44140625" style="186" customWidth="1"/>
    <col min="2701" max="2701" width="5.5546875" style="186" customWidth="1"/>
    <col min="2702" max="2702" width="5" style="186" customWidth="1"/>
    <col min="2703" max="2706" width="0" style="186" hidden="1" customWidth="1"/>
    <col min="2707" max="2707" width="5.88671875" style="186" customWidth="1"/>
    <col min="2708" max="2708" width="9.5546875" style="186" customWidth="1"/>
    <col min="2709" max="2709" width="6.88671875" style="186" customWidth="1"/>
    <col min="2710" max="2710" width="12.5546875" style="186" customWidth="1"/>
    <col min="2711" max="2954" width="11.44140625" style="186"/>
    <col min="2955" max="2955" width="21" style="186" customWidth="1"/>
    <col min="2956" max="2956" width="52.44140625" style="186" customWidth="1"/>
    <col min="2957" max="2957" width="5.5546875" style="186" customWidth="1"/>
    <col min="2958" max="2958" width="5" style="186" customWidth="1"/>
    <col min="2959" max="2962" width="0" style="186" hidden="1" customWidth="1"/>
    <col min="2963" max="2963" width="5.88671875" style="186" customWidth="1"/>
    <col min="2964" max="2964" width="9.5546875" style="186" customWidth="1"/>
    <col min="2965" max="2965" width="6.88671875" style="186" customWidth="1"/>
    <col min="2966" max="2966" width="12.5546875" style="186" customWidth="1"/>
    <col min="2967" max="3210" width="11.44140625" style="186"/>
    <col min="3211" max="3211" width="21" style="186" customWidth="1"/>
    <col min="3212" max="3212" width="52.44140625" style="186" customWidth="1"/>
    <col min="3213" max="3213" width="5.5546875" style="186" customWidth="1"/>
    <col min="3214" max="3214" width="5" style="186" customWidth="1"/>
    <col min="3215" max="3218" width="0" style="186" hidden="1" customWidth="1"/>
    <col min="3219" max="3219" width="5.88671875" style="186" customWidth="1"/>
    <col min="3220" max="3220" width="9.5546875" style="186" customWidth="1"/>
    <col min="3221" max="3221" width="6.88671875" style="186" customWidth="1"/>
    <col min="3222" max="3222" width="12.5546875" style="186" customWidth="1"/>
    <col min="3223" max="3466" width="11.44140625" style="186"/>
    <col min="3467" max="3467" width="21" style="186" customWidth="1"/>
    <col min="3468" max="3468" width="52.44140625" style="186" customWidth="1"/>
    <col min="3469" max="3469" width="5.5546875" style="186" customWidth="1"/>
    <col min="3470" max="3470" width="5" style="186" customWidth="1"/>
    <col min="3471" max="3474" width="0" style="186" hidden="1" customWidth="1"/>
    <col min="3475" max="3475" width="5.88671875" style="186" customWidth="1"/>
    <col min="3476" max="3476" width="9.5546875" style="186" customWidth="1"/>
    <col min="3477" max="3477" width="6.88671875" style="186" customWidth="1"/>
    <col min="3478" max="3478" width="12.5546875" style="186" customWidth="1"/>
    <col min="3479" max="3722" width="11.44140625" style="186"/>
    <col min="3723" max="3723" width="21" style="186" customWidth="1"/>
    <col min="3724" max="3724" width="52.44140625" style="186" customWidth="1"/>
    <col min="3725" max="3725" width="5.5546875" style="186" customWidth="1"/>
    <col min="3726" max="3726" width="5" style="186" customWidth="1"/>
    <col min="3727" max="3730" width="0" style="186" hidden="1" customWidth="1"/>
    <col min="3731" max="3731" width="5.88671875" style="186" customWidth="1"/>
    <col min="3732" max="3732" width="9.5546875" style="186" customWidth="1"/>
    <col min="3733" max="3733" width="6.88671875" style="186" customWidth="1"/>
    <col min="3734" max="3734" width="12.5546875" style="186" customWidth="1"/>
    <col min="3735" max="3978" width="11.44140625" style="186"/>
    <col min="3979" max="3979" width="21" style="186" customWidth="1"/>
    <col min="3980" max="3980" width="52.44140625" style="186" customWidth="1"/>
    <col min="3981" max="3981" width="5.5546875" style="186" customWidth="1"/>
    <col min="3982" max="3982" width="5" style="186" customWidth="1"/>
    <col min="3983" max="3986" width="0" style="186" hidden="1" customWidth="1"/>
    <col min="3987" max="3987" width="5.88671875" style="186" customWidth="1"/>
    <col min="3988" max="3988" width="9.5546875" style="186" customWidth="1"/>
    <col min="3989" max="3989" width="6.88671875" style="186" customWidth="1"/>
    <col min="3990" max="3990" width="12.5546875" style="186" customWidth="1"/>
    <col min="3991" max="4234" width="11.44140625" style="186"/>
    <col min="4235" max="4235" width="21" style="186" customWidth="1"/>
    <col min="4236" max="4236" width="52.44140625" style="186" customWidth="1"/>
    <col min="4237" max="4237" width="5.5546875" style="186" customWidth="1"/>
    <col min="4238" max="4238" width="5" style="186" customWidth="1"/>
    <col min="4239" max="4242" width="0" style="186" hidden="1" customWidth="1"/>
    <col min="4243" max="4243" width="5.88671875" style="186" customWidth="1"/>
    <col min="4244" max="4244" width="9.5546875" style="186" customWidth="1"/>
    <col min="4245" max="4245" width="6.88671875" style="186" customWidth="1"/>
    <col min="4246" max="4246" width="12.5546875" style="186" customWidth="1"/>
    <col min="4247" max="4490" width="11.44140625" style="186"/>
    <col min="4491" max="4491" width="21" style="186" customWidth="1"/>
    <col min="4492" max="4492" width="52.44140625" style="186" customWidth="1"/>
    <col min="4493" max="4493" width="5.5546875" style="186" customWidth="1"/>
    <col min="4494" max="4494" width="5" style="186" customWidth="1"/>
    <col min="4495" max="4498" width="0" style="186" hidden="1" customWidth="1"/>
    <col min="4499" max="4499" width="5.88671875" style="186" customWidth="1"/>
    <col min="4500" max="4500" width="9.5546875" style="186" customWidth="1"/>
    <col min="4501" max="4501" width="6.88671875" style="186" customWidth="1"/>
    <col min="4502" max="4502" width="12.5546875" style="186" customWidth="1"/>
    <col min="4503" max="4746" width="11.44140625" style="186"/>
    <col min="4747" max="4747" width="21" style="186" customWidth="1"/>
    <col min="4748" max="4748" width="52.44140625" style="186" customWidth="1"/>
    <col min="4749" max="4749" width="5.5546875" style="186" customWidth="1"/>
    <col min="4750" max="4750" width="5" style="186" customWidth="1"/>
    <col min="4751" max="4754" width="0" style="186" hidden="1" customWidth="1"/>
    <col min="4755" max="4755" width="5.88671875" style="186" customWidth="1"/>
    <col min="4756" max="4756" width="9.5546875" style="186" customWidth="1"/>
    <col min="4757" max="4757" width="6.88671875" style="186" customWidth="1"/>
    <col min="4758" max="4758" width="12.5546875" style="186" customWidth="1"/>
    <col min="4759" max="5002" width="11.44140625" style="186"/>
    <col min="5003" max="5003" width="21" style="186" customWidth="1"/>
    <col min="5004" max="5004" width="52.44140625" style="186" customWidth="1"/>
    <col min="5005" max="5005" width="5.5546875" style="186" customWidth="1"/>
    <col min="5006" max="5006" width="5" style="186" customWidth="1"/>
    <col min="5007" max="5010" width="0" style="186" hidden="1" customWidth="1"/>
    <col min="5011" max="5011" width="5.88671875" style="186" customWidth="1"/>
    <col min="5012" max="5012" width="9.5546875" style="186" customWidth="1"/>
    <col min="5013" max="5013" width="6.88671875" style="186" customWidth="1"/>
    <col min="5014" max="5014" width="12.5546875" style="186" customWidth="1"/>
    <col min="5015" max="5258" width="11.44140625" style="186"/>
    <col min="5259" max="5259" width="21" style="186" customWidth="1"/>
    <col min="5260" max="5260" width="52.44140625" style="186" customWidth="1"/>
    <col min="5261" max="5261" width="5.5546875" style="186" customWidth="1"/>
    <col min="5262" max="5262" width="5" style="186" customWidth="1"/>
    <col min="5263" max="5266" width="0" style="186" hidden="1" customWidth="1"/>
    <col min="5267" max="5267" width="5.88671875" style="186" customWidth="1"/>
    <col min="5268" max="5268" width="9.5546875" style="186" customWidth="1"/>
    <col min="5269" max="5269" width="6.88671875" style="186" customWidth="1"/>
    <col min="5270" max="5270" width="12.5546875" style="186" customWidth="1"/>
    <col min="5271" max="5514" width="11.44140625" style="186"/>
    <col min="5515" max="5515" width="21" style="186" customWidth="1"/>
    <col min="5516" max="5516" width="52.44140625" style="186" customWidth="1"/>
    <col min="5517" max="5517" width="5.5546875" style="186" customWidth="1"/>
    <col min="5518" max="5518" width="5" style="186" customWidth="1"/>
    <col min="5519" max="5522" width="0" style="186" hidden="1" customWidth="1"/>
    <col min="5523" max="5523" width="5.88671875" style="186" customWidth="1"/>
    <col min="5524" max="5524" width="9.5546875" style="186" customWidth="1"/>
    <col min="5525" max="5525" width="6.88671875" style="186" customWidth="1"/>
    <col min="5526" max="5526" width="12.5546875" style="186" customWidth="1"/>
    <col min="5527" max="5770" width="11.44140625" style="186"/>
    <col min="5771" max="5771" width="21" style="186" customWidth="1"/>
    <col min="5772" max="5772" width="52.44140625" style="186" customWidth="1"/>
    <col min="5773" max="5773" width="5.5546875" style="186" customWidth="1"/>
    <col min="5774" max="5774" width="5" style="186" customWidth="1"/>
    <col min="5775" max="5778" width="0" style="186" hidden="1" customWidth="1"/>
    <col min="5779" max="5779" width="5.88671875" style="186" customWidth="1"/>
    <col min="5780" max="5780" width="9.5546875" style="186" customWidth="1"/>
    <col min="5781" max="5781" width="6.88671875" style="186" customWidth="1"/>
    <col min="5782" max="5782" width="12.5546875" style="186" customWidth="1"/>
    <col min="5783" max="6026" width="11.44140625" style="186"/>
    <col min="6027" max="6027" width="21" style="186" customWidth="1"/>
    <col min="6028" max="6028" width="52.44140625" style="186" customWidth="1"/>
    <col min="6029" max="6029" width="5.5546875" style="186" customWidth="1"/>
    <col min="6030" max="6030" width="5" style="186" customWidth="1"/>
    <col min="6031" max="6034" width="0" style="186" hidden="1" customWidth="1"/>
    <col min="6035" max="6035" width="5.88671875" style="186" customWidth="1"/>
    <col min="6036" max="6036" width="9.5546875" style="186" customWidth="1"/>
    <col min="6037" max="6037" width="6.88671875" style="186" customWidth="1"/>
    <col min="6038" max="6038" width="12.5546875" style="186" customWidth="1"/>
    <col min="6039" max="6282" width="11.44140625" style="186"/>
    <col min="6283" max="6283" width="21" style="186" customWidth="1"/>
    <col min="6284" max="6284" width="52.44140625" style="186" customWidth="1"/>
    <col min="6285" max="6285" width="5.5546875" style="186" customWidth="1"/>
    <col min="6286" max="6286" width="5" style="186" customWidth="1"/>
    <col min="6287" max="6290" width="0" style="186" hidden="1" customWidth="1"/>
    <col min="6291" max="6291" width="5.88671875" style="186" customWidth="1"/>
    <col min="6292" max="6292" width="9.5546875" style="186" customWidth="1"/>
    <col min="6293" max="6293" width="6.88671875" style="186" customWidth="1"/>
    <col min="6294" max="6294" width="12.5546875" style="186" customWidth="1"/>
    <col min="6295" max="6538" width="11.44140625" style="186"/>
    <col min="6539" max="6539" width="21" style="186" customWidth="1"/>
    <col min="6540" max="6540" width="52.44140625" style="186" customWidth="1"/>
    <col min="6541" max="6541" width="5.5546875" style="186" customWidth="1"/>
    <col min="6542" max="6542" width="5" style="186" customWidth="1"/>
    <col min="6543" max="6546" width="0" style="186" hidden="1" customWidth="1"/>
    <col min="6547" max="6547" width="5.88671875" style="186" customWidth="1"/>
    <col min="6548" max="6548" width="9.5546875" style="186" customWidth="1"/>
    <col min="6549" max="6549" width="6.88671875" style="186" customWidth="1"/>
    <col min="6550" max="6550" width="12.5546875" style="186" customWidth="1"/>
    <col min="6551" max="6794" width="11.44140625" style="186"/>
    <col min="6795" max="6795" width="21" style="186" customWidth="1"/>
    <col min="6796" max="6796" width="52.44140625" style="186" customWidth="1"/>
    <col min="6797" max="6797" width="5.5546875" style="186" customWidth="1"/>
    <col min="6798" max="6798" width="5" style="186" customWidth="1"/>
    <col min="6799" max="6802" width="0" style="186" hidden="1" customWidth="1"/>
    <col min="6803" max="6803" width="5.88671875" style="186" customWidth="1"/>
    <col min="6804" max="6804" width="9.5546875" style="186" customWidth="1"/>
    <col min="6805" max="6805" width="6.88671875" style="186" customWidth="1"/>
    <col min="6806" max="6806" width="12.5546875" style="186" customWidth="1"/>
    <col min="6807" max="7050" width="11.44140625" style="186"/>
    <col min="7051" max="7051" width="21" style="186" customWidth="1"/>
    <col min="7052" max="7052" width="52.44140625" style="186" customWidth="1"/>
    <col min="7053" max="7053" width="5.5546875" style="186" customWidth="1"/>
    <col min="7054" max="7054" width="5" style="186" customWidth="1"/>
    <col min="7055" max="7058" width="0" style="186" hidden="1" customWidth="1"/>
    <col min="7059" max="7059" width="5.88671875" style="186" customWidth="1"/>
    <col min="7060" max="7060" width="9.5546875" style="186" customWidth="1"/>
    <col min="7061" max="7061" width="6.88671875" style="186" customWidth="1"/>
    <col min="7062" max="7062" width="12.5546875" style="186" customWidth="1"/>
    <col min="7063" max="7306" width="11.44140625" style="186"/>
    <col min="7307" max="7307" width="21" style="186" customWidth="1"/>
    <col min="7308" max="7308" width="52.44140625" style="186" customWidth="1"/>
    <col min="7309" max="7309" width="5.5546875" style="186" customWidth="1"/>
    <col min="7310" max="7310" width="5" style="186" customWidth="1"/>
    <col min="7311" max="7314" width="0" style="186" hidden="1" customWidth="1"/>
    <col min="7315" max="7315" width="5.88671875" style="186" customWidth="1"/>
    <col min="7316" max="7316" width="9.5546875" style="186" customWidth="1"/>
    <col min="7317" max="7317" width="6.88671875" style="186" customWidth="1"/>
    <col min="7318" max="7318" width="12.5546875" style="186" customWidth="1"/>
    <col min="7319" max="7562" width="11.44140625" style="186"/>
    <col min="7563" max="7563" width="21" style="186" customWidth="1"/>
    <col min="7564" max="7564" width="52.44140625" style="186" customWidth="1"/>
    <col min="7565" max="7565" width="5.5546875" style="186" customWidth="1"/>
    <col min="7566" max="7566" width="5" style="186" customWidth="1"/>
    <col min="7567" max="7570" width="0" style="186" hidden="1" customWidth="1"/>
    <col min="7571" max="7571" width="5.88671875" style="186" customWidth="1"/>
    <col min="7572" max="7572" width="9.5546875" style="186" customWidth="1"/>
    <col min="7573" max="7573" width="6.88671875" style="186" customWidth="1"/>
    <col min="7574" max="7574" width="12.5546875" style="186" customWidth="1"/>
    <col min="7575" max="7818" width="11.44140625" style="186"/>
    <col min="7819" max="7819" width="21" style="186" customWidth="1"/>
    <col min="7820" max="7820" width="52.44140625" style="186" customWidth="1"/>
    <col min="7821" max="7821" width="5.5546875" style="186" customWidth="1"/>
    <col min="7822" max="7822" width="5" style="186" customWidth="1"/>
    <col min="7823" max="7826" width="0" style="186" hidden="1" customWidth="1"/>
    <col min="7827" max="7827" width="5.88671875" style="186" customWidth="1"/>
    <col min="7828" max="7828" width="9.5546875" style="186" customWidth="1"/>
    <col min="7829" max="7829" width="6.88671875" style="186" customWidth="1"/>
    <col min="7830" max="7830" width="12.5546875" style="186" customWidth="1"/>
    <col min="7831" max="8074" width="11.44140625" style="186"/>
    <col min="8075" max="8075" width="21" style="186" customWidth="1"/>
    <col min="8076" max="8076" width="52.44140625" style="186" customWidth="1"/>
    <col min="8077" max="8077" width="5.5546875" style="186" customWidth="1"/>
    <col min="8078" max="8078" width="5" style="186" customWidth="1"/>
    <col min="8079" max="8082" width="0" style="186" hidden="1" customWidth="1"/>
    <col min="8083" max="8083" width="5.88671875" style="186" customWidth="1"/>
    <col min="8084" max="8084" width="9.5546875" style="186" customWidth="1"/>
    <col min="8085" max="8085" width="6.88671875" style="186" customWidth="1"/>
    <col min="8086" max="8086" width="12.5546875" style="186" customWidth="1"/>
    <col min="8087" max="8330" width="11.44140625" style="186"/>
    <col min="8331" max="8331" width="21" style="186" customWidth="1"/>
    <col min="8332" max="8332" width="52.44140625" style="186" customWidth="1"/>
    <col min="8333" max="8333" width="5.5546875" style="186" customWidth="1"/>
    <col min="8334" max="8334" width="5" style="186" customWidth="1"/>
    <col min="8335" max="8338" width="0" style="186" hidden="1" customWidth="1"/>
    <col min="8339" max="8339" width="5.88671875" style="186" customWidth="1"/>
    <col min="8340" max="8340" width="9.5546875" style="186" customWidth="1"/>
    <col min="8341" max="8341" width="6.88671875" style="186" customWidth="1"/>
    <col min="8342" max="8342" width="12.5546875" style="186" customWidth="1"/>
    <col min="8343" max="8586" width="11.44140625" style="186"/>
    <col min="8587" max="8587" width="21" style="186" customWidth="1"/>
    <col min="8588" max="8588" width="52.44140625" style="186" customWidth="1"/>
    <col min="8589" max="8589" width="5.5546875" style="186" customWidth="1"/>
    <col min="8590" max="8590" width="5" style="186" customWidth="1"/>
    <col min="8591" max="8594" width="0" style="186" hidden="1" customWidth="1"/>
    <col min="8595" max="8595" width="5.88671875" style="186" customWidth="1"/>
    <col min="8596" max="8596" width="9.5546875" style="186" customWidth="1"/>
    <col min="8597" max="8597" width="6.88671875" style="186" customWidth="1"/>
    <col min="8598" max="8598" width="12.5546875" style="186" customWidth="1"/>
    <col min="8599" max="8842" width="11.44140625" style="186"/>
    <col min="8843" max="8843" width="21" style="186" customWidth="1"/>
    <col min="8844" max="8844" width="52.44140625" style="186" customWidth="1"/>
    <col min="8845" max="8845" width="5.5546875" style="186" customWidth="1"/>
    <col min="8846" max="8846" width="5" style="186" customWidth="1"/>
    <col min="8847" max="8850" width="0" style="186" hidden="1" customWidth="1"/>
    <col min="8851" max="8851" width="5.88671875" style="186" customWidth="1"/>
    <col min="8852" max="8852" width="9.5546875" style="186" customWidth="1"/>
    <col min="8853" max="8853" width="6.88671875" style="186" customWidth="1"/>
    <col min="8854" max="8854" width="12.5546875" style="186" customWidth="1"/>
    <col min="8855" max="9098" width="11.44140625" style="186"/>
    <col min="9099" max="9099" width="21" style="186" customWidth="1"/>
    <col min="9100" max="9100" width="52.44140625" style="186" customWidth="1"/>
    <col min="9101" max="9101" width="5.5546875" style="186" customWidth="1"/>
    <col min="9102" max="9102" width="5" style="186" customWidth="1"/>
    <col min="9103" max="9106" width="0" style="186" hidden="1" customWidth="1"/>
    <col min="9107" max="9107" width="5.88671875" style="186" customWidth="1"/>
    <col min="9108" max="9108" width="9.5546875" style="186" customWidth="1"/>
    <col min="9109" max="9109" width="6.88671875" style="186" customWidth="1"/>
    <col min="9110" max="9110" width="12.5546875" style="186" customWidth="1"/>
    <col min="9111" max="9354" width="11.44140625" style="186"/>
    <col min="9355" max="9355" width="21" style="186" customWidth="1"/>
    <col min="9356" max="9356" width="52.44140625" style="186" customWidth="1"/>
    <col min="9357" max="9357" width="5.5546875" style="186" customWidth="1"/>
    <col min="9358" max="9358" width="5" style="186" customWidth="1"/>
    <col min="9359" max="9362" width="0" style="186" hidden="1" customWidth="1"/>
    <col min="9363" max="9363" width="5.88671875" style="186" customWidth="1"/>
    <col min="9364" max="9364" width="9.5546875" style="186" customWidth="1"/>
    <col min="9365" max="9365" width="6.88671875" style="186" customWidth="1"/>
    <col min="9366" max="9366" width="12.5546875" style="186" customWidth="1"/>
    <col min="9367" max="9610" width="11.44140625" style="186"/>
    <col min="9611" max="9611" width="21" style="186" customWidth="1"/>
    <col min="9612" max="9612" width="52.44140625" style="186" customWidth="1"/>
    <col min="9613" max="9613" width="5.5546875" style="186" customWidth="1"/>
    <col min="9614" max="9614" width="5" style="186" customWidth="1"/>
    <col min="9615" max="9618" width="0" style="186" hidden="1" customWidth="1"/>
    <col min="9619" max="9619" width="5.88671875" style="186" customWidth="1"/>
    <col min="9620" max="9620" width="9.5546875" style="186" customWidth="1"/>
    <col min="9621" max="9621" width="6.88671875" style="186" customWidth="1"/>
    <col min="9622" max="9622" width="12.5546875" style="186" customWidth="1"/>
    <col min="9623" max="9866" width="11.44140625" style="186"/>
    <col min="9867" max="9867" width="21" style="186" customWidth="1"/>
    <col min="9868" max="9868" width="52.44140625" style="186" customWidth="1"/>
    <col min="9869" max="9869" width="5.5546875" style="186" customWidth="1"/>
    <col min="9870" max="9870" width="5" style="186" customWidth="1"/>
    <col min="9871" max="9874" width="0" style="186" hidden="1" customWidth="1"/>
    <col min="9875" max="9875" width="5.88671875" style="186" customWidth="1"/>
    <col min="9876" max="9876" width="9.5546875" style="186" customWidth="1"/>
    <col min="9877" max="9877" width="6.88671875" style="186" customWidth="1"/>
    <col min="9878" max="9878" width="12.5546875" style="186" customWidth="1"/>
    <col min="9879" max="10122" width="11.44140625" style="186"/>
    <col min="10123" max="10123" width="21" style="186" customWidth="1"/>
    <col min="10124" max="10124" width="52.44140625" style="186" customWidth="1"/>
    <col min="10125" max="10125" width="5.5546875" style="186" customWidth="1"/>
    <col min="10126" max="10126" width="5" style="186" customWidth="1"/>
    <col min="10127" max="10130" width="0" style="186" hidden="1" customWidth="1"/>
    <col min="10131" max="10131" width="5.88671875" style="186" customWidth="1"/>
    <col min="10132" max="10132" width="9.5546875" style="186" customWidth="1"/>
    <col min="10133" max="10133" width="6.88671875" style="186" customWidth="1"/>
    <col min="10134" max="10134" width="12.5546875" style="186" customWidth="1"/>
    <col min="10135" max="10378" width="11.44140625" style="186"/>
    <col min="10379" max="10379" width="21" style="186" customWidth="1"/>
    <col min="10380" max="10380" width="52.44140625" style="186" customWidth="1"/>
    <col min="10381" max="10381" width="5.5546875" style="186" customWidth="1"/>
    <col min="10382" max="10382" width="5" style="186" customWidth="1"/>
    <col min="10383" max="10386" width="0" style="186" hidden="1" customWidth="1"/>
    <col min="10387" max="10387" width="5.88671875" style="186" customWidth="1"/>
    <col min="10388" max="10388" width="9.5546875" style="186" customWidth="1"/>
    <col min="10389" max="10389" width="6.88671875" style="186" customWidth="1"/>
    <col min="10390" max="10390" width="12.5546875" style="186" customWidth="1"/>
    <col min="10391" max="10634" width="11.44140625" style="186"/>
    <col min="10635" max="10635" width="21" style="186" customWidth="1"/>
    <col min="10636" max="10636" width="52.44140625" style="186" customWidth="1"/>
    <col min="10637" max="10637" width="5.5546875" style="186" customWidth="1"/>
    <col min="10638" max="10638" width="5" style="186" customWidth="1"/>
    <col min="10639" max="10642" width="0" style="186" hidden="1" customWidth="1"/>
    <col min="10643" max="10643" width="5.88671875" style="186" customWidth="1"/>
    <col min="10644" max="10644" width="9.5546875" style="186" customWidth="1"/>
    <col min="10645" max="10645" width="6.88671875" style="186" customWidth="1"/>
    <col min="10646" max="10646" width="12.5546875" style="186" customWidth="1"/>
    <col min="10647" max="10890" width="11.44140625" style="186"/>
    <col min="10891" max="10891" width="21" style="186" customWidth="1"/>
    <col min="10892" max="10892" width="52.44140625" style="186" customWidth="1"/>
    <col min="10893" max="10893" width="5.5546875" style="186" customWidth="1"/>
    <col min="10894" max="10894" width="5" style="186" customWidth="1"/>
    <col min="10895" max="10898" width="0" style="186" hidden="1" customWidth="1"/>
    <col min="10899" max="10899" width="5.88671875" style="186" customWidth="1"/>
    <col min="10900" max="10900" width="9.5546875" style="186" customWidth="1"/>
    <col min="10901" max="10901" width="6.88671875" style="186" customWidth="1"/>
    <col min="10902" max="10902" width="12.5546875" style="186" customWidth="1"/>
    <col min="10903" max="11146" width="11.44140625" style="186"/>
    <col min="11147" max="11147" width="21" style="186" customWidth="1"/>
    <col min="11148" max="11148" width="52.44140625" style="186" customWidth="1"/>
    <col min="11149" max="11149" width="5.5546875" style="186" customWidth="1"/>
    <col min="11150" max="11150" width="5" style="186" customWidth="1"/>
    <col min="11151" max="11154" width="0" style="186" hidden="1" customWidth="1"/>
    <col min="11155" max="11155" width="5.88671875" style="186" customWidth="1"/>
    <col min="11156" max="11156" width="9.5546875" style="186" customWidth="1"/>
    <col min="11157" max="11157" width="6.88671875" style="186" customWidth="1"/>
    <col min="11158" max="11158" width="12.5546875" style="186" customWidth="1"/>
    <col min="11159" max="11402" width="11.44140625" style="186"/>
    <col min="11403" max="11403" width="21" style="186" customWidth="1"/>
    <col min="11404" max="11404" width="52.44140625" style="186" customWidth="1"/>
    <col min="11405" max="11405" width="5.5546875" style="186" customWidth="1"/>
    <col min="11406" max="11406" width="5" style="186" customWidth="1"/>
    <col min="11407" max="11410" width="0" style="186" hidden="1" customWidth="1"/>
    <col min="11411" max="11411" width="5.88671875" style="186" customWidth="1"/>
    <col min="11412" max="11412" width="9.5546875" style="186" customWidth="1"/>
    <col min="11413" max="11413" width="6.88671875" style="186" customWidth="1"/>
    <col min="11414" max="11414" width="12.5546875" style="186" customWidth="1"/>
    <col min="11415" max="11658" width="11.44140625" style="186"/>
    <col min="11659" max="11659" width="21" style="186" customWidth="1"/>
    <col min="11660" max="11660" width="52.44140625" style="186" customWidth="1"/>
    <col min="11661" max="11661" width="5.5546875" style="186" customWidth="1"/>
    <col min="11662" max="11662" width="5" style="186" customWidth="1"/>
    <col min="11663" max="11666" width="0" style="186" hidden="1" customWidth="1"/>
    <col min="11667" max="11667" width="5.88671875" style="186" customWidth="1"/>
    <col min="11668" max="11668" width="9.5546875" style="186" customWidth="1"/>
    <col min="11669" max="11669" width="6.88671875" style="186" customWidth="1"/>
    <col min="11670" max="11670" width="12.5546875" style="186" customWidth="1"/>
    <col min="11671" max="11914" width="11.44140625" style="186"/>
    <col min="11915" max="11915" width="21" style="186" customWidth="1"/>
    <col min="11916" max="11916" width="52.44140625" style="186" customWidth="1"/>
    <col min="11917" max="11917" width="5.5546875" style="186" customWidth="1"/>
    <col min="11918" max="11918" width="5" style="186" customWidth="1"/>
    <col min="11919" max="11922" width="0" style="186" hidden="1" customWidth="1"/>
    <col min="11923" max="11923" width="5.88671875" style="186" customWidth="1"/>
    <col min="11924" max="11924" width="9.5546875" style="186" customWidth="1"/>
    <col min="11925" max="11925" width="6.88671875" style="186" customWidth="1"/>
    <col min="11926" max="11926" width="12.5546875" style="186" customWidth="1"/>
    <col min="11927" max="12170" width="11.44140625" style="186"/>
    <col min="12171" max="12171" width="21" style="186" customWidth="1"/>
    <col min="12172" max="12172" width="52.44140625" style="186" customWidth="1"/>
    <col min="12173" max="12173" width="5.5546875" style="186" customWidth="1"/>
    <col min="12174" max="12174" width="5" style="186" customWidth="1"/>
    <col min="12175" max="12178" width="0" style="186" hidden="1" customWidth="1"/>
    <col min="12179" max="12179" width="5.88671875" style="186" customWidth="1"/>
    <col min="12180" max="12180" width="9.5546875" style="186" customWidth="1"/>
    <col min="12181" max="12181" width="6.88671875" style="186" customWidth="1"/>
    <col min="12182" max="12182" width="12.5546875" style="186" customWidth="1"/>
    <col min="12183" max="12426" width="11.44140625" style="186"/>
    <col min="12427" max="12427" width="21" style="186" customWidth="1"/>
    <col min="12428" max="12428" width="52.44140625" style="186" customWidth="1"/>
    <col min="12429" max="12429" width="5.5546875" style="186" customWidth="1"/>
    <col min="12430" max="12430" width="5" style="186" customWidth="1"/>
    <col min="12431" max="12434" width="0" style="186" hidden="1" customWidth="1"/>
    <col min="12435" max="12435" width="5.88671875" style="186" customWidth="1"/>
    <col min="12436" max="12436" width="9.5546875" style="186" customWidth="1"/>
    <col min="12437" max="12437" width="6.88671875" style="186" customWidth="1"/>
    <col min="12438" max="12438" width="12.5546875" style="186" customWidth="1"/>
    <col min="12439" max="12682" width="11.44140625" style="186"/>
    <col min="12683" max="12683" width="21" style="186" customWidth="1"/>
    <col min="12684" max="12684" width="52.44140625" style="186" customWidth="1"/>
    <col min="12685" max="12685" width="5.5546875" style="186" customWidth="1"/>
    <col min="12686" max="12686" width="5" style="186" customWidth="1"/>
    <col min="12687" max="12690" width="0" style="186" hidden="1" customWidth="1"/>
    <col min="12691" max="12691" width="5.88671875" style="186" customWidth="1"/>
    <col min="12692" max="12692" width="9.5546875" style="186" customWidth="1"/>
    <col min="12693" max="12693" width="6.88671875" style="186" customWidth="1"/>
    <col min="12694" max="12694" width="12.5546875" style="186" customWidth="1"/>
    <col min="12695" max="12938" width="11.44140625" style="186"/>
    <col min="12939" max="12939" width="21" style="186" customWidth="1"/>
    <col min="12940" max="12940" width="52.44140625" style="186" customWidth="1"/>
    <col min="12941" max="12941" width="5.5546875" style="186" customWidth="1"/>
    <col min="12942" max="12942" width="5" style="186" customWidth="1"/>
    <col min="12943" max="12946" width="0" style="186" hidden="1" customWidth="1"/>
    <col min="12947" max="12947" width="5.88671875" style="186" customWidth="1"/>
    <col min="12948" max="12948" width="9.5546875" style="186" customWidth="1"/>
    <col min="12949" max="12949" width="6.88671875" style="186" customWidth="1"/>
    <col min="12950" max="12950" width="12.5546875" style="186" customWidth="1"/>
    <col min="12951" max="13194" width="11.44140625" style="186"/>
    <col min="13195" max="13195" width="21" style="186" customWidth="1"/>
    <col min="13196" max="13196" width="52.44140625" style="186" customWidth="1"/>
    <col min="13197" max="13197" width="5.5546875" style="186" customWidth="1"/>
    <col min="13198" max="13198" width="5" style="186" customWidth="1"/>
    <col min="13199" max="13202" width="0" style="186" hidden="1" customWidth="1"/>
    <col min="13203" max="13203" width="5.88671875" style="186" customWidth="1"/>
    <col min="13204" max="13204" width="9.5546875" style="186" customWidth="1"/>
    <col min="13205" max="13205" width="6.88671875" style="186" customWidth="1"/>
    <col min="13206" max="13206" width="12.5546875" style="186" customWidth="1"/>
    <col min="13207" max="13450" width="11.44140625" style="186"/>
    <col min="13451" max="13451" width="21" style="186" customWidth="1"/>
    <col min="13452" max="13452" width="52.44140625" style="186" customWidth="1"/>
    <col min="13453" max="13453" width="5.5546875" style="186" customWidth="1"/>
    <col min="13454" max="13454" width="5" style="186" customWidth="1"/>
    <col min="13455" max="13458" width="0" style="186" hidden="1" customWidth="1"/>
    <col min="13459" max="13459" width="5.88671875" style="186" customWidth="1"/>
    <col min="13460" max="13460" width="9.5546875" style="186" customWidth="1"/>
    <col min="13461" max="13461" width="6.88671875" style="186" customWidth="1"/>
    <col min="13462" max="13462" width="12.5546875" style="186" customWidth="1"/>
    <col min="13463" max="13706" width="11.44140625" style="186"/>
    <col min="13707" max="13707" width="21" style="186" customWidth="1"/>
    <col min="13708" max="13708" width="52.44140625" style="186" customWidth="1"/>
    <col min="13709" max="13709" width="5.5546875" style="186" customWidth="1"/>
    <col min="13710" max="13710" width="5" style="186" customWidth="1"/>
    <col min="13711" max="13714" width="0" style="186" hidden="1" customWidth="1"/>
    <col min="13715" max="13715" width="5.88671875" style="186" customWidth="1"/>
    <col min="13716" max="13716" width="9.5546875" style="186" customWidth="1"/>
    <col min="13717" max="13717" width="6.88671875" style="186" customWidth="1"/>
    <col min="13718" max="13718" width="12.5546875" style="186" customWidth="1"/>
    <col min="13719" max="13962" width="11.44140625" style="186"/>
    <col min="13963" max="13963" width="21" style="186" customWidth="1"/>
    <col min="13964" max="13964" width="52.44140625" style="186" customWidth="1"/>
    <col min="13965" max="13965" width="5.5546875" style="186" customWidth="1"/>
    <col min="13966" max="13966" width="5" style="186" customWidth="1"/>
    <col min="13967" max="13970" width="0" style="186" hidden="1" customWidth="1"/>
    <col min="13971" max="13971" width="5.88671875" style="186" customWidth="1"/>
    <col min="13972" max="13972" width="9.5546875" style="186" customWidth="1"/>
    <col min="13973" max="13973" width="6.88671875" style="186" customWidth="1"/>
    <col min="13974" max="13974" width="12.5546875" style="186" customWidth="1"/>
    <col min="13975" max="14218" width="11.44140625" style="186"/>
    <col min="14219" max="14219" width="21" style="186" customWidth="1"/>
    <col min="14220" max="14220" width="52.44140625" style="186" customWidth="1"/>
    <col min="14221" max="14221" width="5.5546875" style="186" customWidth="1"/>
    <col min="14222" max="14222" width="5" style="186" customWidth="1"/>
    <col min="14223" max="14226" width="0" style="186" hidden="1" customWidth="1"/>
    <col min="14227" max="14227" width="5.88671875" style="186" customWidth="1"/>
    <col min="14228" max="14228" width="9.5546875" style="186" customWidth="1"/>
    <col min="14229" max="14229" width="6.88671875" style="186" customWidth="1"/>
    <col min="14230" max="14230" width="12.5546875" style="186" customWidth="1"/>
    <col min="14231" max="14474" width="11.44140625" style="186"/>
    <col min="14475" max="14475" width="21" style="186" customWidth="1"/>
    <col min="14476" max="14476" width="52.44140625" style="186" customWidth="1"/>
    <col min="14477" max="14477" width="5.5546875" style="186" customWidth="1"/>
    <col min="14478" max="14478" width="5" style="186" customWidth="1"/>
    <col min="14479" max="14482" width="0" style="186" hidden="1" customWidth="1"/>
    <col min="14483" max="14483" width="5.88671875" style="186" customWidth="1"/>
    <col min="14484" max="14484" width="9.5546875" style="186" customWidth="1"/>
    <col min="14485" max="14485" width="6.88671875" style="186" customWidth="1"/>
    <col min="14486" max="14486" width="12.5546875" style="186" customWidth="1"/>
    <col min="14487" max="14730" width="11.44140625" style="186"/>
    <col min="14731" max="14731" width="21" style="186" customWidth="1"/>
    <col min="14732" max="14732" width="52.44140625" style="186" customWidth="1"/>
    <col min="14733" max="14733" width="5.5546875" style="186" customWidth="1"/>
    <col min="14734" max="14734" width="5" style="186" customWidth="1"/>
    <col min="14735" max="14738" width="0" style="186" hidden="1" customWidth="1"/>
    <col min="14739" max="14739" width="5.88671875" style="186" customWidth="1"/>
    <col min="14740" max="14740" width="9.5546875" style="186" customWidth="1"/>
    <col min="14741" max="14741" width="6.88671875" style="186" customWidth="1"/>
    <col min="14742" max="14742" width="12.5546875" style="186" customWidth="1"/>
    <col min="14743" max="14986" width="11.44140625" style="186"/>
    <col min="14987" max="14987" width="21" style="186" customWidth="1"/>
    <col min="14988" max="14988" width="52.44140625" style="186" customWidth="1"/>
    <col min="14989" max="14989" width="5.5546875" style="186" customWidth="1"/>
    <col min="14990" max="14990" width="5" style="186" customWidth="1"/>
    <col min="14991" max="14994" width="0" style="186" hidden="1" customWidth="1"/>
    <col min="14995" max="14995" width="5.88671875" style="186" customWidth="1"/>
    <col min="14996" max="14996" width="9.5546875" style="186" customWidth="1"/>
    <col min="14997" max="14997" width="6.88671875" style="186" customWidth="1"/>
    <col min="14998" max="14998" width="12.5546875" style="186" customWidth="1"/>
    <col min="14999" max="15242" width="11.44140625" style="186"/>
    <col min="15243" max="15243" width="21" style="186" customWidth="1"/>
    <col min="15244" max="15244" width="52.44140625" style="186" customWidth="1"/>
    <col min="15245" max="15245" width="5.5546875" style="186" customWidth="1"/>
    <col min="15246" max="15246" width="5" style="186" customWidth="1"/>
    <col min="15247" max="15250" width="0" style="186" hidden="1" customWidth="1"/>
    <col min="15251" max="15251" width="5.88671875" style="186" customWidth="1"/>
    <col min="15252" max="15252" width="9.5546875" style="186" customWidth="1"/>
    <col min="15253" max="15253" width="6.88671875" style="186" customWidth="1"/>
    <col min="15254" max="15254" width="12.5546875" style="186" customWidth="1"/>
    <col min="15255" max="15498" width="11.44140625" style="186"/>
    <col min="15499" max="15499" width="21" style="186" customWidth="1"/>
    <col min="15500" max="15500" width="52.44140625" style="186" customWidth="1"/>
    <col min="15501" max="15501" width="5.5546875" style="186" customWidth="1"/>
    <col min="15502" max="15502" width="5" style="186" customWidth="1"/>
    <col min="15503" max="15506" width="0" style="186" hidden="1" customWidth="1"/>
    <col min="15507" max="15507" width="5.88671875" style="186" customWidth="1"/>
    <col min="15508" max="15508" width="9.5546875" style="186" customWidth="1"/>
    <col min="15509" max="15509" width="6.88671875" style="186" customWidth="1"/>
    <col min="15510" max="15510" width="12.5546875" style="186" customWidth="1"/>
    <col min="15511" max="15754" width="11.44140625" style="186"/>
    <col min="15755" max="15755" width="21" style="186" customWidth="1"/>
    <col min="15756" max="15756" width="52.44140625" style="186" customWidth="1"/>
    <col min="15757" max="15757" width="5.5546875" style="186" customWidth="1"/>
    <col min="15758" max="15758" width="5" style="186" customWidth="1"/>
    <col min="15759" max="15762" width="0" style="186" hidden="1" customWidth="1"/>
    <col min="15763" max="15763" width="5.88671875" style="186" customWidth="1"/>
    <col min="15764" max="15764" width="9.5546875" style="186" customWidth="1"/>
    <col min="15765" max="15765" width="6.88671875" style="186" customWidth="1"/>
    <col min="15766" max="15766" width="12.5546875" style="186" customWidth="1"/>
    <col min="15767" max="16010" width="11.44140625" style="186"/>
    <col min="16011" max="16011" width="21" style="186" customWidth="1"/>
    <col min="16012" max="16012" width="52.44140625" style="186" customWidth="1"/>
    <col min="16013" max="16013" width="5.5546875" style="186" customWidth="1"/>
    <col min="16014" max="16014" width="5" style="186" customWidth="1"/>
    <col min="16015" max="16018" width="0" style="186" hidden="1" customWidth="1"/>
    <col min="16019" max="16019" width="5.88671875" style="186" customWidth="1"/>
    <col min="16020" max="16020" width="9.5546875" style="186" customWidth="1"/>
    <col min="16021" max="16021" width="6.88671875" style="186" customWidth="1"/>
    <col min="16022" max="16022" width="12.5546875" style="186" customWidth="1"/>
    <col min="16023" max="16384" width="11.44140625" style="186"/>
  </cols>
  <sheetData>
    <row r="1" spans="1:22" s="43" customFormat="1" ht="44.25" customHeight="1" x14ac:dyDescent="0.25">
      <c r="A1" s="737" t="s">
        <v>1259</v>
      </c>
      <c r="B1" s="735" t="s">
        <v>1</v>
      </c>
      <c r="C1" s="737" t="s">
        <v>1260</v>
      </c>
      <c r="D1" s="737" t="s">
        <v>1261</v>
      </c>
      <c r="E1" s="737" t="s">
        <v>3</v>
      </c>
      <c r="F1" s="737" t="s">
        <v>1262</v>
      </c>
      <c r="G1" s="737" t="s">
        <v>1263</v>
      </c>
      <c r="H1" s="737" t="s">
        <v>1264</v>
      </c>
      <c r="I1" s="737" t="s">
        <v>6</v>
      </c>
      <c r="J1" s="997" t="s">
        <v>1721</v>
      </c>
      <c r="K1" s="997" t="s">
        <v>78</v>
      </c>
      <c r="L1" s="997" t="s">
        <v>74</v>
      </c>
      <c r="M1" s="997" t="s">
        <v>76</v>
      </c>
      <c r="N1" s="997" t="s">
        <v>73</v>
      </c>
      <c r="O1" s="997" t="s">
        <v>72</v>
      </c>
      <c r="P1" s="997" t="s">
        <v>75</v>
      </c>
      <c r="Q1" s="997" t="s">
        <v>77</v>
      </c>
      <c r="R1" s="997" t="s">
        <v>86</v>
      </c>
      <c r="S1" s="974" t="s">
        <v>2784</v>
      </c>
      <c r="T1" s="974" t="s">
        <v>2789</v>
      </c>
      <c r="U1" s="997" t="s">
        <v>196</v>
      </c>
      <c r="V1" s="974" t="s">
        <v>1717</v>
      </c>
    </row>
    <row r="2" spans="1:22" s="43" customFormat="1" ht="59.25" customHeight="1" x14ac:dyDescent="0.25">
      <c r="A2" s="738"/>
      <c r="B2" s="736"/>
      <c r="C2" s="738" t="s">
        <v>7</v>
      </c>
      <c r="D2" s="738" t="s">
        <v>7</v>
      </c>
      <c r="E2" s="738" t="s">
        <v>8</v>
      </c>
      <c r="F2" s="738" t="s">
        <v>1265</v>
      </c>
      <c r="G2" s="738" t="s">
        <v>1266</v>
      </c>
      <c r="H2" s="738" t="s">
        <v>1267</v>
      </c>
      <c r="I2" s="738" t="s">
        <v>11</v>
      </c>
      <c r="J2" s="998"/>
      <c r="K2" s="998"/>
      <c r="L2" s="998"/>
      <c r="M2" s="998"/>
      <c r="N2" s="998"/>
      <c r="O2" s="998"/>
      <c r="P2" s="998"/>
      <c r="Q2" s="998"/>
      <c r="R2" s="999"/>
      <c r="S2" s="977"/>
      <c r="T2" s="975"/>
      <c r="U2" s="998"/>
      <c r="V2" s="975"/>
    </row>
    <row r="3" spans="1:22" s="43" customFormat="1" ht="162" customHeight="1" x14ac:dyDescent="0.25">
      <c r="A3" s="167" t="s">
        <v>39</v>
      </c>
      <c r="B3" s="739" t="s">
        <v>470</v>
      </c>
      <c r="C3" s="739" t="s">
        <v>1268</v>
      </c>
      <c r="D3" s="739" t="s">
        <v>1269</v>
      </c>
      <c r="E3" s="739" t="s">
        <v>1270</v>
      </c>
      <c r="F3" s="739" t="s">
        <v>1271</v>
      </c>
      <c r="G3" s="739" t="s">
        <v>1272</v>
      </c>
      <c r="H3" s="739" t="s">
        <v>1273</v>
      </c>
      <c r="I3" s="739" t="s">
        <v>1274</v>
      </c>
      <c r="J3" s="739" t="s">
        <v>1722</v>
      </c>
      <c r="K3" s="739" t="s">
        <v>79</v>
      </c>
      <c r="L3" s="739" t="s">
        <v>80</v>
      </c>
      <c r="M3" s="739" t="s">
        <v>81</v>
      </c>
      <c r="N3" s="739" t="s">
        <v>82</v>
      </c>
      <c r="O3" s="739" t="s">
        <v>83</v>
      </c>
      <c r="P3" s="739" t="s">
        <v>84</v>
      </c>
      <c r="Q3" s="739" t="s">
        <v>85</v>
      </c>
      <c r="R3" s="739" t="s">
        <v>87</v>
      </c>
      <c r="S3" s="740" t="s">
        <v>2783</v>
      </c>
      <c r="T3" s="740" t="s">
        <v>2790</v>
      </c>
      <c r="U3" s="739" t="s">
        <v>197</v>
      </c>
      <c r="V3" s="740" t="s">
        <v>1718</v>
      </c>
    </row>
    <row r="4" spans="1:22" ht="10.35" customHeight="1" x14ac:dyDescent="0.2">
      <c r="A4" s="186"/>
      <c r="B4" s="186"/>
    </row>
    <row r="5" spans="1:22" ht="18" x14ac:dyDescent="0.2">
      <c r="A5" s="976" t="s">
        <v>1975</v>
      </c>
      <c r="B5" s="976"/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6"/>
      <c r="Q5" s="976"/>
      <c r="R5" s="976"/>
      <c r="S5" s="976"/>
      <c r="T5" s="976"/>
      <c r="U5" s="976"/>
      <c r="V5" s="976"/>
    </row>
    <row r="6" spans="1:22" s="52" customFormat="1" ht="18" x14ac:dyDescent="0.3">
      <c r="A6" s="47" t="s">
        <v>1341</v>
      </c>
      <c r="B6" s="48"/>
      <c r="C6" s="49"/>
      <c r="D6" s="49"/>
      <c r="E6" s="49"/>
      <c r="F6" s="50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ht="15.75" customHeight="1" x14ac:dyDescent="0.35">
      <c r="A7" s="205" t="s">
        <v>1300</v>
      </c>
      <c r="B7" s="206"/>
      <c r="C7" s="45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</row>
    <row r="8" spans="1:22" s="183" customFormat="1" ht="46.8" x14ac:dyDescent="0.3">
      <c r="A8" s="60" t="s">
        <v>1301</v>
      </c>
      <c r="B8" s="87" t="s">
        <v>1302</v>
      </c>
      <c r="C8" s="168">
        <v>3600</v>
      </c>
      <c r="D8" s="62">
        <v>43</v>
      </c>
      <c r="E8" s="66">
        <v>20</v>
      </c>
      <c r="F8" s="62">
        <v>72</v>
      </c>
      <c r="G8" s="62">
        <v>21</v>
      </c>
      <c r="H8" s="66">
        <v>30</v>
      </c>
      <c r="I8" s="88" t="s">
        <v>1303</v>
      </c>
      <c r="J8" s="918">
        <f>S8/(1-R8)</f>
        <v>1.6140705882352946</v>
      </c>
      <c r="K8" s="65">
        <v>0.05</v>
      </c>
      <c r="L8" s="65">
        <v>0.02</v>
      </c>
      <c r="M8" s="65">
        <v>0.03</v>
      </c>
      <c r="N8" s="65">
        <v>0.04</v>
      </c>
      <c r="O8" s="65">
        <v>0.01</v>
      </c>
      <c r="P8" s="65">
        <v>0</v>
      </c>
      <c r="Q8" s="65">
        <v>0</v>
      </c>
      <c r="R8" s="65">
        <f>SUM(K8:Q8)</f>
        <v>0.15000000000000002</v>
      </c>
      <c r="S8" s="918">
        <f>T8*1.2</f>
        <v>1.3719600000000003</v>
      </c>
      <c r="T8" s="918">
        <v>1.1433000000000002</v>
      </c>
      <c r="U8" s="88" t="s">
        <v>1022</v>
      </c>
      <c r="V8" s="67" t="s">
        <v>1720</v>
      </c>
    </row>
    <row r="9" spans="1:22" x14ac:dyDescent="0.2">
      <c r="A9" s="94"/>
      <c r="B9" s="95"/>
      <c r="C9" s="96"/>
      <c r="D9" s="96"/>
      <c r="E9" s="217"/>
      <c r="F9" s="96"/>
      <c r="G9" s="96"/>
      <c r="H9" s="217"/>
      <c r="I9" s="96"/>
      <c r="J9" s="929"/>
      <c r="K9" s="95"/>
      <c r="L9" s="95"/>
      <c r="M9" s="95"/>
      <c r="N9" s="95"/>
      <c r="O9" s="95"/>
      <c r="P9" s="95"/>
      <c r="Q9" s="95"/>
      <c r="R9" s="95"/>
      <c r="S9" s="927"/>
      <c r="T9" s="927"/>
      <c r="U9" s="95"/>
      <c r="V9" s="95"/>
    </row>
    <row r="10" spans="1:22" ht="11.25" customHeight="1" x14ac:dyDescent="0.2">
      <c r="A10" s="94"/>
      <c r="B10" s="95"/>
      <c r="C10" s="96"/>
      <c r="D10" s="96"/>
      <c r="E10" s="217"/>
      <c r="F10" s="96"/>
      <c r="G10" s="96"/>
      <c r="H10" s="217"/>
      <c r="I10" s="96"/>
      <c r="J10" s="929"/>
      <c r="K10" s="95"/>
      <c r="L10" s="95"/>
      <c r="M10" s="95"/>
      <c r="N10" s="95"/>
      <c r="O10" s="95"/>
      <c r="P10" s="95"/>
      <c r="Q10" s="95"/>
      <c r="R10" s="95"/>
      <c r="S10" s="927"/>
      <c r="T10" s="927"/>
      <c r="U10" s="95"/>
      <c r="V10" s="95"/>
    </row>
    <row r="11" spans="1:22" s="52" customFormat="1" ht="18" x14ac:dyDescent="0.3">
      <c r="A11" s="226" t="s">
        <v>1292</v>
      </c>
      <c r="B11" s="227"/>
      <c r="C11" s="228"/>
      <c r="D11" s="228"/>
      <c r="E11" s="229"/>
      <c r="F11" s="147"/>
      <c r="G11" s="135"/>
      <c r="H11" s="136"/>
      <c r="I11" s="135"/>
      <c r="J11" s="929"/>
      <c r="K11" s="95"/>
      <c r="L11" s="95"/>
      <c r="M11" s="95"/>
      <c r="N11" s="95"/>
      <c r="O11" s="95"/>
      <c r="P11" s="95"/>
      <c r="Q11" s="95"/>
      <c r="R11" s="95"/>
      <c r="S11" s="927"/>
      <c r="T11" s="927"/>
      <c r="U11" s="95"/>
      <c r="V11" s="95"/>
    </row>
    <row r="12" spans="1:22" s="183" customFormat="1" ht="46.8" x14ac:dyDescent="0.3">
      <c r="A12" s="60" t="s">
        <v>1311</v>
      </c>
      <c r="B12" s="87" t="s">
        <v>1312</v>
      </c>
      <c r="C12" s="168">
        <v>3600</v>
      </c>
      <c r="D12" s="62">
        <v>43</v>
      </c>
      <c r="E12" s="66">
        <v>20</v>
      </c>
      <c r="F12" s="62">
        <v>72</v>
      </c>
      <c r="G12" s="62">
        <v>21</v>
      </c>
      <c r="H12" s="66">
        <v>30</v>
      </c>
      <c r="I12" s="88" t="s">
        <v>38</v>
      </c>
      <c r="J12" s="918">
        <f t="shared" ref="J12:J15" si="0">S12/(1-R12)</f>
        <v>2.399294117647059</v>
      </c>
      <c r="K12" s="65">
        <v>0.05</v>
      </c>
      <c r="L12" s="65">
        <v>0.02</v>
      </c>
      <c r="M12" s="65">
        <v>0.03</v>
      </c>
      <c r="N12" s="65">
        <v>0.04</v>
      </c>
      <c r="O12" s="65">
        <v>0.01</v>
      </c>
      <c r="P12" s="65">
        <v>0</v>
      </c>
      <c r="Q12" s="65">
        <v>0</v>
      </c>
      <c r="R12" s="65">
        <f t="shared" ref="R12:R15" si="1">SUM(K12:Q12)</f>
        <v>0.15000000000000002</v>
      </c>
      <c r="S12" s="918">
        <f t="shared" ref="S12:S15" si="2">T12*1.2</f>
        <v>2.0394000000000001</v>
      </c>
      <c r="T12" s="918">
        <v>1.6995</v>
      </c>
      <c r="U12" s="88" t="s">
        <v>1022</v>
      </c>
      <c r="V12" s="67" t="s">
        <v>1720</v>
      </c>
    </row>
    <row r="13" spans="1:22" s="183" customFormat="1" ht="46.8" x14ac:dyDescent="0.3">
      <c r="A13" s="60" t="s">
        <v>1313</v>
      </c>
      <c r="B13" s="87" t="s">
        <v>1314</v>
      </c>
      <c r="C13" s="168">
        <v>3600</v>
      </c>
      <c r="D13" s="62">
        <v>43</v>
      </c>
      <c r="E13" s="66">
        <v>20</v>
      </c>
      <c r="F13" s="62">
        <v>72</v>
      </c>
      <c r="G13" s="62">
        <v>21</v>
      </c>
      <c r="H13" s="66">
        <v>30</v>
      </c>
      <c r="I13" s="88" t="s">
        <v>38</v>
      </c>
      <c r="J13" s="918">
        <f t="shared" si="0"/>
        <v>2.399294117647059</v>
      </c>
      <c r="K13" s="65">
        <v>0.05</v>
      </c>
      <c r="L13" s="65">
        <v>0.02</v>
      </c>
      <c r="M13" s="65">
        <v>0.03</v>
      </c>
      <c r="N13" s="65">
        <v>0.04</v>
      </c>
      <c r="O13" s="65">
        <v>0.01</v>
      </c>
      <c r="P13" s="65">
        <v>0</v>
      </c>
      <c r="Q13" s="65">
        <v>0</v>
      </c>
      <c r="R13" s="65">
        <f t="shared" si="1"/>
        <v>0.15000000000000002</v>
      </c>
      <c r="S13" s="918">
        <f t="shared" si="2"/>
        <v>2.0394000000000001</v>
      </c>
      <c r="T13" s="918">
        <v>1.6995</v>
      </c>
      <c r="U13" s="88" t="s">
        <v>1022</v>
      </c>
      <c r="V13" s="67" t="s">
        <v>1720</v>
      </c>
    </row>
    <row r="14" spans="1:22" s="183" customFormat="1" ht="46.8" x14ac:dyDescent="0.3">
      <c r="A14" s="60" t="s">
        <v>1315</v>
      </c>
      <c r="B14" s="87" t="s">
        <v>1316</v>
      </c>
      <c r="C14" s="168">
        <v>3600</v>
      </c>
      <c r="D14" s="62">
        <v>43</v>
      </c>
      <c r="E14" s="66">
        <v>20</v>
      </c>
      <c r="F14" s="62">
        <v>72</v>
      </c>
      <c r="G14" s="62">
        <v>21</v>
      </c>
      <c r="H14" s="66">
        <v>30</v>
      </c>
      <c r="I14" s="88" t="s">
        <v>38</v>
      </c>
      <c r="J14" s="918">
        <f t="shared" si="0"/>
        <v>2.399294117647059</v>
      </c>
      <c r="K14" s="65">
        <v>0.05</v>
      </c>
      <c r="L14" s="65">
        <v>0.02</v>
      </c>
      <c r="M14" s="65">
        <v>0.03</v>
      </c>
      <c r="N14" s="65">
        <v>0.04</v>
      </c>
      <c r="O14" s="65">
        <v>0.01</v>
      </c>
      <c r="P14" s="65">
        <v>0</v>
      </c>
      <c r="Q14" s="65">
        <v>0</v>
      </c>
      <c r="R14" s="65">
        <f t="shared" si="1"/>
        <v>0.15000000000000002</v>
      </c>
      <c r="S14" s="918">
        <f t="shared" si="2"/>
        <v>2.0394000000000001</v>
      </c>
      <c r="T14" s="918">
        <v>1.6995</v>
      </c>
      <c r="U14" s="88" t="s">
        <v>1022</v>
      </c>
      <c r="V14" s="67" t="s">
        <v>1720</v>
      </c>
    </row>
    <row r="15" spans="1:22" s="183" customFormat="1" ht="40.5" customHeight="1" x14ac:dyDescent="0.3">
      <c r="A15" s="60" t="s">
        <v>1319</v>
      </c>
      <c r="B15" s="87" t="s">
        <v>1320</v>
      </c>
      <c r="C15" s="168">
        <v>3600</v>
      </c>
      <c r="D15" s="62">
        <v>43</v>
      </c>
      <c r="E15" s="66">
        <v>20</v>
      </c>
      <c r="F15" s="62">
        <v>72</v>
      </c>
      <c r="G15" s="62">
        <v>21</v>
      </c>
      <c r="H15" s="66">
        <v>30</v>
      </c>
      <c r="I15" s="88" t="s">
        <v>38</v>
      </c>
      <c r="J15" s="918">
        <f t="shared" si="0"/>
        <v>2.399294117647059</v>
      </c>
      <c r="K15" s="65">
        <v>0.05</v>
      </c>
      <c r="L15" s="65">
        <v>0.02</v>
      </c>
      <c r="M15" s="65">
        <v>0.03</v>
      </c>
      <c r="N15" s="65">
        <v>0.04</v>
      </c>
      <c r="O15" s="65">
        <v>0.01</v>
      </c>
      <c r="P15" s="65">
        <v>0</v>
      </c>
      <c r="Q15" s="65">
        <v>0</v>
      </c>
      <c r="R15" s="65">
        <f t="shared" si="1"/>
        <v>0.15000000000000002</v>
      </c>
      <c r="S15" s="918">
        <f t="shared" si="2"/>
        <v>2.0394000000000001</v>
      </c>
      <c r="T15" s="918">
        <v>1.6995</v>
      </c>
      <c r="U15" s="88" t="s">
        <v>1022</v>
      </c>
      <c r="V15" s="67" t="s">
        <v>1720</v>
      </c>
    </row>
    <row r="16" spans="1:22" s="148" customFormat="1" ht="13.8" x14ac:dyDescent="0.3">
      <c r="A16" s="95"/>
      <c r="B16" s="95"/>
      <c r="C16" s="96"/>
      <c r="D16" s="96"/>
      <c r="E16" s="96"/>
      <c r="F16" s="96"/>
      <c r="G16" s="96"/>
      <c r="H16" s="96"/>
      <c r="I16" s="96"/>
      <c r="J16" s="929"/>
      <c r="K16" s="95"/>
      <c r="L16" s="95"/>
      <c r="M16" s="95"/>
      <c r="N16" s="95"/>
      <c r="O16" s="95"/>
      <c r="P16" s="95"/>
      <c r="Q16" s="95"/>
      <c r="R16" s="95"/>
      <c r="S16" s="927"/>
      <c r="T16" s="927"/>
      <c r="U16" s="95"/>
      <c r="V16" s="95"/>
    </row>
    <row r="17" spans="1:22" ht="11.25" customHeight="1" x14ac:dyDescent="0.2">
      <c r="A17" s="94"/>
      <c r="B17" s="95"/>
      <c r="C17" s="96"/>
      <c r="D17" s="96"/>
      <c r="E17" s="96"/>
      <c r="F17" s="96"/>
      <c r="G17" s="96"/>
      <c r="H17" s="96"/>
      <c r="I17" s="96"/>
      <c r="J17" s="929"/>
      <c r="K17" s="95"/>
      <c r="L17" s="95"/>
      <c r="M17" s="95"/>
      <c r="N17" s="95"/>
      <c r="O17" s="95"/>
      <c r="P17" s="95"/>
      <c r="Q17" s="95"/>
      <c r="R17" s="95"/>
      <c r="S17" s="927"/>
      <c r="T17" s="927"/>
      <c r="U17" s="95"/>
      <c r="V17" s="95"/>
    </row>
    <row r="18" spans="1:22" s="52" customFormat="1" ht="18" x14ac:dyDescent="0.3">
      <c r="A18" s="226" t="s">
        <v>1342</v>
      </c>
      <c r="B18" s="227"/>
      <c r="C18" s="228"/>
      <c r="D18" s="228"/>
      <c r="E18" s="229"/>
      <c r="F18" s="147"/>
      <c r="G18" s="135"/>
      <c r="H18" s="136"/>
      <c r="I18" s="135"/>
      <c r="J18" s="930"/>
      <c r="K18" s="227"/>
      <c r="L18" s="227"/>
      <c r="M18" s="227"/>
      <c r="N18" s="227"/>
      <c r="O18" s="227"/>
      <c r="P18" s="227"/>
      <c r="Q18" s="227"/>
      <c r="R18" s="227"/>
      <c r="S18" s="928"/>
      <c r="T18" s="928"/>
      <c r="U18" s="227"/>
      <c r="V18" s="227"/>
    </row>
    <row r="19" spans="1:22" s="183" customFormat="1" ht="46.8" x14ac:dyDescent="0.3">
      <c r="A19" s="60" t="s">
        <v>1343</v>
      </c>
      <c r="B19" s="87" t="s">
        <v>1344</v>
      </c>
      <c r="C19" s="168">
        <v>3600</v>
      </c>
      <c r="D19" s="62">
        <v>43</v>
      </c>
      <c r="E19" s="66">
        <v>20</v>
      </c>
      <c r="F19" s="62">
        <v>72</v>
      </c>
      <c r="G19" s="62">
        <v>21</v>
      </c>
      <c r="H19" s="66">
        <v>30</v>
      </c>
      <c r="I19" s="88" t="s">
        <v>38</v>
      </c>
      <c r="J19" s="918">
        <f>S19/(1-R19)</f>
        <v>4.0424470588235293</v>
      </c>
      <c r="K19" s="65">
        <v>0.05</v>
      </c>
      <c r="L19" s="65">
        <v>0.02</v>
      </c>
      <c r="M19" s="65">
        <v>0.03</v>
      </c>
      <c r="N19" s="65">
        <v>0.04</v>
      </c>
      <c r="O19" s="65">
        <v>0.01</v>
      </c>
      <c r="P19" s="65">
        <v>0</v>
      </c>
      <c r="Q19" s="65">
        <v>0</v>
      </c>
      <c r="R19" s="65">
        <f>SUM(K19:Q19)</f>
        <v>0.15000000000000002</v>
      </c>
      <c r="S19" s="918">
        <f t="shared" ref="S19:S21" si="3">T19*1.2</f>
        <v>3.43608</v>
      </c>
      <c r="T19" s="918">
        <v>2.8633999999999999</v>
      </c>
      <c r="U19" s="88" t="s">
        <v>1022</v>
      </c>
      <c r="V19" s="67" t="s">
        <v>1720</v>
      </c>
    </row>
    <row r="20" spans="1:22" s="183" customFormat="1" ht="46.8" x14ac:dyDescent="0.3">
      <c r="A20" s="60" t="s">
        <v>1345</v>
      </c>
      <c r="B20" s="87" t="s">
        <v>1346</v>
      </c>
      <c r="C20" s="168">
        <v>1200</v>
      </c>
      <c r="D20" s="62">
        <v>38</v>
      </c>
      <c r="E20" s="66">
        <v>60</v>
      </c>
      <c r="F20" s="62">
        <v>72</v>
      </c>
      <c r="G20" s="62">
        <v>18.149999999999999</v>
      </c>
      <c r="H20" s="66">
        <v>72</v>
      </c>
      <c r="I20" s="88" t="s">
        <v>38</v>
      </c>
      <c r="J20" s="918">
        <f>S20/(1-R20)</f>
        <v>4.0424470588235293</v>
      </c>
      <c r="K20" s="65">
        <v>0.05</v>
      </c>
      <c r="L20" s="65">
        <v>0.02</v>
      </c>
      <c r="M20" s="65">
        <v>0.03</v>
      </c>
      <c r="N20" s="65">
        <v>0.04</v>
      </c>
      <c r="O20" s="65">
        <v>0.01</v>
      </c>
      <c r="P20" s="65">
        <v>0</v>
      </c>
      <c r="Q20" s="65">
        <v>0</v>
      </c>
      <c r="R20" s="65">
        <f>SUM(K20:Q20)</f>
        <v>0.15000000000000002</v>
      </c>
      <c r="S20" s="918">
        <f t="shared" si="3"/>
        <v>3.43608</v>
      </c>
      <c r="T20" s="918">
        <v>2.8633999999999999</v>
      </c>
      <c r="U20" s="88" t="s">
        <v>1022</v>
      </c>
      <c r="V20" s="67" t="s">
        <v>1720</v>
      </c>
    </row>
    <row r="21" spans="1:22" s="183" customFormat="1" ht="46.8" x14ac:dyDescent="0.3">
      <c r="A21" s="60" t="s">
        <v>1347</v>
      </c>
      <c r="B21" s="87" t="s">
        <v>1348</v>
      </c>
      <c r="C21" s="168">
        <v>600</v>
      </c>
      <c r="D21" s="62">
        <v>38</v>
      </c>
      <c r="E21" s="66">
        <v>60</v>
      </c>
      <c r="F21" s="62">
        <v>36</v>
      </c>
      <c r="G21" s="62">
        <v>9.08</v>
      </c>
      <c r="H21" s="66">
        <v>144</v>
      </c>
      <c r="I21" s="88" t="s">
        <v>38</v>
      </c>
      <c r="J21" s="918">
        <f>S21/(1-R21)</f>
        <v>4.0424470588235293</v>
      </c>
      <c r="K21" s="65">
        <v>0.05</v>
      </c>
      <c r="L21" s="65">
        <v>0.02</v>
      </c>
      <c r="M21" s="65">
        <v>0.03</v>
      </c>
      <c r="N21" s="65">
        <v>0.04</v>
      </c>
      <c r="O21" s="65">
        <v>0.01</v>
      </c>
      <c r="P21" s="65">
        <v>0</v>
      </c>
      <c r="Q21" s="65">
        <v>0</v>
      </c>
      <c r="R21" s="65">
        <f>SUM(K21:Q21)</f>
        <v>0.15000000000000002</v>
      </c>
      <c r="S21" s="918">
        <f t="shared" si="3"/>
        <v>3.43608</v>
      </c>
      <c r="T21" s="918">
        <v>2.8633999999999999</v>
      </c>
      <c r="U21" s="88" t="s">
        <v>1022</v>
      </c>
      <c r="V21" s="67" t="s">
        <v>1720</v>
      </c>
    </row>
    <row r="22" spans="1:22" s="52" customFormat="1" ht="18" x14ac:dyDescent="0.3">
      <c r="A22" s="226" t="s">
        <v>1349</v>
      </c>
      <c r="B22" s="227"/>
      <c r="C22" s="228"/>
      <c r="D22" s="228"/>
      <c r="E22" s="229"/>
      <c r="F22" s="147"/>
      <c r="G22" s="135"/>
      <c r="H22" s="136"/>
      <c r="I22" s="135"/>
      <c r="J22" s="930"/>
      <c r="K22" s="227"/>
      <c r="L22" s="227"/>
      <c r="M22" s="227"/>
      <c r="N22" s="227"/>
      <c r="O22" s="227"/>
      <c r="P22" s="227"/>
      <c r="Q22" s="227"/>
      <c r="R22" s="227"/>
      <c r="S22" s="928"/>
      <c r="T22" s="928"/>
      <c r="U22" s="227"/>
      <c r="V22" s="227"/>
    </row>
    <row r="23" spans="1:22" s="183" customFormat="1" ht="46.8" x14ac:dyDescent="0.3">
      <c r="A23" s="60" t="s">
        <v>1350</v>
      </c>
      <c r="B23" s="87" t="s">
        <v>1351</v>
      </c>
      <c r="C23" s="168">
        <v>57</v>
      </c>
      <c r="D23" s="62" t="s">
        <v>417</v>
      </c>
      <c r="E23" s="66">
        <v>100</v>
      </c>
      <c r="F23" s="62" t="s">
        <v>417</v>
      </c>
      <c r="G23" s="62">
        <v>1.4</v>
      </c>
      <c r="H23" s="66" t="s">
        <v>417</v>
      </c>
      <c r="I23" s="88" t="s">
        <v>38</v>
      </c>
      <c r="J23" s="918">
        <f>S23/(1-R23)</f>
        <v>98.894541176470597</v>
      </c>
      <c r="K23" s="65">
        <v>0.05</v>
      </c>
      <c r="L23" s="65">
        <v>0.02</v>
      </c>
      <c r="M23" s="65">
        <v>0.03</v>
      </c>
      <c r="N23" s="65">
        <v>0.04</v>
      </c>
      <c r="O23" s="65">
        <v>0.01</v>
      </c>
      <c r="P23" s="65">
        <v>0</v>
      </c>
      <c r="Q23" s="65">
        <v>0</v>
      </c>
      <c r="R23" s="65">
        <f>SUM(K23:Q23)</f>
        <v>0.15000000000000002</v>
      </c>
      <c r="S23" s="918">
        <f t="shared" ref="S23:S24" si="4">T23*1.2</f>
        <v>84.060360000000003</v>
      </c>
      <c r="T23" s="918">
        <v>70.050300000000007</v>
      </c>
      <c r="U23" s="88" t="s">
        <v>443</v>
      </c>
      <c r="V23" s="67" t="s">
        <v>1720</v>
      </c>
    </row>
    <row r="24" spans="1:22" s="183" customFormat="1" ht="31.2" x14ac:dyDescent="0.3">
      <c r="A24" s="60" t="s">
        <v>1352</v>
      </c>
      <c r="B24" s="87" t="s">
        <v>1353</v>
      </c>
      <c r="C24" s="168" t="s">
        <v>417</v>
      </c>
      <c r="D24" s="62" t="s">
        <v>417</v>
      </c>
      <c r="E24" s="66">
        <v>100</v>
      </c>
      <c r="F24" s="62" t="s">
        <v>417</v>
      </c>
      <c r="G24" s="62">
        <v>0.25</v>
      </c>
      <c r="H24" s="66" t="s">
        <v>417</v>
      </c>
      <c r="I24" s="88" t="s">
        <v>38</v>
      </c>
      <c r="J24" s="918">
        <f>S24/(1-R24)</f>
        <v>50.617835294117647</v>
      </c>
      <c r="K24" s="65">
        <v>0.05</v>
      </c>
      <c r="L24" s="65">
        <v>0.02</v>
      </c>
      <c r="M24" s="65">
        <v>0.03</v>
      </c>
      <c r="N24" s="65">
        <v>0.04</v>
      </c>
      <c r="O24" s="65">
        <v>0.01</v>
      </c>
      <c r="P24" s="65">
        <v>0</v>
      </c>
      <c r="Q24" s="65">
        <v>0</v>
      </c>
      <c r="R24" s="65">
        <f>SUM(K24:Q24)</f>
        <v>0.15000000000000002</v>
      </c>
      <c r="S24" s="918">
        <f t="shared" si="4"/>
        <v>43.02516</v>
      </c>
      <c r="T24" s="918">
        <v>35.854300000000002</v>
      </c>
      <c r="U24" s="88" t="s">
        <v>443</v>
      </c>
      <c r="V24" s="67" t="s">
        <v>1720</v>
      </c>
    </row>
    <row r="25" spans="1:22" s="183" customFormat="1" ht="13.5" customHeight="1" x14ac:dyDescent="0.3">
      <c r="A25" s="226"/>
      <c r="B25" s="227"/>
      <c r="C25" s="228"/>
      <c r="D25" s="228"/>
      <c r="E25" s="229"/>
      <c r="F25" s="147"/>
      <c r="G25" s="135"/>
      <c r="H25" s="136"/>
      <c r="I25" s="135"/>
      <c r="J25" s="930"/>
      <c r="K25" s="227"/>
      <c r="L25" s="227"/>
      <c r="M25" s="227"/>
      <c r="N25" s="227"/>
      <c r="O25" s="227"/>
      <c r="P25" s="227"/>
      <c r="Q25" s="227"/>
      <c r="R25" s="227"/>
      <c r="S25" s="928"/>
      <c r="T25" s="928"/>
      <c r="U25" s="227"/>
      <c r="V25" s="227"/>
    </row>
    <row r="26" spans="1:22" s="183" customFormat="1" ht="46.8" x14ac:dyDescent="0.3">
      <c r="A26" s="60" t="s">
        <v>1354</v>
      </c>
      <c r="B26" s="87" t="s">
        <v>1355</v>
      </c>
      <c r="C26" s="168">
        <v>1000</v>
      </c>
      <c r="D26" s="62" t="s">
        <v>417</v>
      </c>
      <c r="E26" s="66">
        <v>50</v>
      </c>
      <c r="F26" s="62">
        <v>50</v>
      </c>
      <c r="G26" s="62">
        <v>8.5</v>
      </c>
      <c r="H26" s="66" t="s">
        <v>417</v>
      </c>
      <c r="I26" s="88" t="s">
        <v>38</v>
      </c>
      <c r="J26" s="918">
        <f>S26/(1-R26)</f>
        <v>3.0391058823529407</v>
      </c>
      <c r="K26" s="65">
        <v>0.05</v>
      </c>
      <c r="L26" s="65">
        <v>0.02</v>
      </c>
      <c r="M26" s="65">
        <v>0.03</v>
      </c>
      <c r="N26" s="65">
        <v>0.04</v>
      </c>
      <c r="O26" s="65">
        <v>0.01</v>
      </c>
      <c r="P26" s="65">
        <v>0</v>
      </c>
      <c r="Q26" s="65">
        <v>0</v>
      </c>
      <c r="R26" s="65">
        <f>SUM(K26:Q26)</f>
        <v>0.15000000000000002</v>
      </c>
      <c r="S26" s="918">
        <f t="shared" ref="S26:S27" si="5">T26*1.2</f>
        <v>2.5832399999999995</v>
      </c>
      <c r="T26" s="918">
        <v>2.1526999999999998</v>
      </c>
      <c r="U26" s="88" t="s">
        <v>1022</v>
      </c>
      <c r="V26" s="67" t="s">
        <v>1720</v>
      </c>
    </row>
    <row r="27" spans="1:22" s="183" customFormat="1" ht="46.8" x14ac:dyDescent="0.3">
      <c r="A27" s="60" t="s">
        <v>1356</v>
      </c>
      <c r="B27" s="87" t="s">
        <v>2945</v>
      </c>
      <c r="C27" s="168">
        <v>3050</v>
      </c>
      <c r="D27" s="62" t="s">
        <v>417</v>
      </c>
      <c r="E27" s="66">
        <v>36</v>
      </c>
      <c r="F27" s="62">
        <v>109.8</v>
      </c>
      <c r="G27" s="62">
        <v>16.399999999999999</v>
      </c>
      <c r="H27" s="66">
        <v>48</v>
      </c>
      <c r="I27" s="88" t="s">
        <v>38</v>
      </c>
      <c r="J27" s="918">
        <f>S27/(1-R27)</f>
        <v>3.8970352941176474</v>
      </c>
      <c r="K27" s="65">
        <v>0.05</v>
      </c>
      <c r="L27" s="65">
        <v>0.02</v>
      </c>
      <c r="M27" s="65">
        <v>0.03</v>
      </c>
      <c r="N27" s="65">
        <v>0.04</v>
      </c>
      <c r="O27" s="65">
        <v>0.01</v>
      </c>
      <c r="P27" s="65">
        <v>0</v>
      </c>
      <c r="Q27" s="65">
        <v>0</v>
      </c>
      <c r="R27" s="65">
        <f>SUM(K27:Q27)</f>
        <v>0.15000000000000002</v>
      </c>
      <c r="S27" s="918">
        <f t="shared" si="5"/>
        <v>3.3124800000000003</v>
      </c>
      <c r="T27" s="918">
        <v>2.7604000000000002</v>
      </c>
      <c r="U27" s="88" t="s">
        <v>1022</v>
      </c>
      <c r="V27" s="67" t="s">
        <v>1720</v>
      </c>
    </row>
    <row r="28" spans="1:22" s="183" customFormat="1" ht="13.5" customHeight="1" x14ac:dyDescent="0.3">
      <c r="A28" s="226"/>
      <c r="B28" s="227"/>
      <c r="C28" s="228"/>
      <c r="D28" s="228"/>
      <c r="E28" s="229"/>
      <c r="F28" s="147"/>
      <c r="G28" s="135"/>
      <c r="H28" s="136"/>
      <c r="I28" s="135"/>
      <c r="J28" s="930"/>
      <c r="K28" s="227"/>
      <c r="L28" s="227"/>
      <c r="M28" s="227"/>
      <c r="N28" s="227"/>
      <c r="O28" s="227"/>
      <c r="P28" s="227"/>
      <c r="Q28" s="227"/>
      <c r="R28" s="227"/>
      <c r="S28" s="928"/>
      <c r="T28" s="928"/>
      <c r="U28" s="227"/>
      <c r="V28" s="227"/>
    </row>
    <row r="29" spans="1:22" s="183" customFormat="1" ht="46.8" x14ac:dyDescent="0.3">
      <c r="A29" s="60" t="s">
        <v>1357</v>
      </c>
      <c r="B29" s="87" t="s">
        <v>1358</v>
      </c>
      <c r="C29" s="168">
        <v>1700</v>
      </c>
      <c r="D29" s="62" t="s">
        <v>417</v>
      </c>
      <c r="E29" s="66">
        <v>100</v>
      </c>
      <c r="F29" s="62" t="s">
        <v>417</v>
      </c>
      <c r="G29" s="62">
        <v>20</v>
      </c>
      <c r="H29" s="66" t="s">
        <v>417</v>
      </c>
      <c r="I29" s="88" t="s">
        <v>38</v>
      </c>
      <c r="J29" s="918">
        <f>S29/(1-R29)</f>
        <v>461.82776470588237</v>
      </c>
      <c r="K29" s="65">
        <v>0.05</v>
      </c>
      <c r="L29" s="65">
        <v>0.02</v>
      </c>
      <c r="M29" s="65">
        <v>0.03</v>
      </c>
      <c r="N29" s="65">
        <v>0.04</v>
      </c>
      <c r="O29" s="65">
        <v>0.01</v>
      </c>
      <c r="P29" s="65">
        <v>0</v>
      </c>
      <c r="Q29" s="65">
        <v>0</v>
      </c>
      <c r="R29" s="65">
        <f>SUM(K29:Q29)</f>
        <v>0.15000000000000002</v>
      </c>
      <c r="S29" s="918">
        <f t="shared" ref="S29:S32" si="6">T29*1.2</f>
        <v>392.55360000000002</v>
      </c>
      <c r="T29" s="918">
        <v>327.12800000000004</v>
      </c>
      <c r="U29" s="88" t="s">
        <v>443</v>
      </c>
      <c r="V29" s="67" t="s">
        <v>1720</v>
      </c>
    </row>
    <row r="30" spans="1:22" s="183" customFormat="1" ht="46.8" x14ac:dyDescent="0.3">
      <c r="A30" s="60" t="s">
        <v>1359</v>
      </c>
      <c r="B30" s="87" t="s">
        <v>1360</v>
      </c>
      <c r="C30" s="168">
        <v>55</v>
      </c>
      <c r="D30" s="62" t="s">
        <v>417</v>
      </c>
      <c r="E30" s="66">
        <v>100</v>
      </c>
      <c r="F30" s="62" t="s">
        <v>417</v>
      </c>
      <c r="G30" s="62">
        <v>1</v>
      </c>
      <c r="H30" s="66" t="s">
        <v>417</v>
      </c>
      <c r="I30" s="88" t="s">
        <v>38</v>
      </c>
      <c r="J30" s="918">
        <f>S30/(1-R30)</f>
        <v>79.656564705882346</v>
      </c>
      <c r="K30" s="65">
        <v>0.05</v>
      </c>
      <c r="L30" s="65">
        <v>0.02</v>
      </c>
      <c r="M30" s="65">
        <v>0.03</v>
      </c>
      <c r="N30" s="65">
        <v>0.04</v>
      </c>
      <c r="O30" s="65">
        <v>0.01</v>
      </c>
      <c r="P30" s="65">
        <v>0</v>
      </c>
      <c r="Q30" s="65">
        <v>0</v>
      </c>
      <c r="R30" s="65">
        <f>SUM(K30:Q30)</f>
        <v>0.15000000000000002</v>
      </c>
      <c r="S30" s="918">
        <f t="shared" si="6"/>
        <v>67.708079999999995</v>
      </c>
      <c r="T30" s="918">
        <v>56.423400000000001</v>
      </c>
      <c r="U30" s="88" t="s">
        <v>443</v>
      </c>
      <c r="V30" s="67" t="s">
        <v>1720</v>
      </c>
    </row>
    <row r="31" spans="1:22" s="183" customFormat="1" ht="31.2" x14ac:dyDescent="0.3">
      <c r="A31" s="60" t="s">
        <v>1361</v>
      </c>
      <c r="B31" s="87" t="s">
        <v>1362</v>
      </c>
      <c r="C31" s="168">
        <v>125</v>
      </c>
      <c r="D31" s="62" t="s">
        <v>417</v>
      </c>
      <c r="E31" s="66">
        <v>100</v>
      </c>
      <c r="F31" s="62" t="s">
        <v>417</v>
      </c>
      <c r="G31" s="62">
        <v>2</v>
      </c>
      <c r="H31" s="66" t="s">
        <v>417</v>
      </c>
      <c r="I31" s="88" t="s">
        <v>38</v>
      </c>
      <c r="J31" s="918">
        <f>S31/(1-R31)</f>
        <v>81.648705882352942</v>
      </c>
      <c r="K31" s="65">
        <v>0.05</v>
      </c>
      <c r="L31" s="65">
        <v>0.02</v>
      </c>
      <c r="M31" s="65">
        <v>0.03</v>
      </c>
      <c r="N31" s="65">
        <v>0.04</v>
      </c>
      <c r="O31" s="65">
        <v>0.01</v>
      </c>
      <c r="P31" s="65">
        <v>0</v>
      </c>
      <c r="Q31" s="65">
        <v>0</v>
      </c>
      <c r="R31" s="65">
        <f>SUM(K31:Q31)</f>
        <v>0.15000000000000002</v>
      </c>
      <c r="S31" s="918">
        <f t="shared" si="6"/>
        <v>69.401399999999995</v>
      </c>
      <c r="T31" s="918">
        <v>57.834499999999998</v>
      </c>
      <c r="U31" s="88" t="s">
        <v>443</v>
      </c>
      <c r="V31" s="67" t="s">
        <v>1720</v>
      </c>
    </row>
    <row r="32" spans="1:22" s="183" customFormat="1" ht="46.8" x14ac:dyDescent="0.3">
      <c r="A32" s="60" t="s">
        <v>2459</v>
      </c>
      <c r="B32" s="87" t="s">
        <v>1363</v>
      </c>
      <c r="C32" s="168" t="s">
        <v>417</v>
      </c>
      <c r="D32" s="62" t="s">
        <v>417</v>
      </c>
      <c r="E32" s="66">
        <v>100</v>
      </c>
      <c r="F32" s="62" t="s">
        <v>417</v>
      </c>
      <c r="G32" s="62">
        <v>0.4</v>
      </c>
      <c r="H32" s="66" t="s">
        <v>417</v>
      </c>
      <c r="I32" s="88" t="s">
        <v>38</v>
      </c>
      <c r="J32" s="918">
        <f>S32/(1-R32)</f>
        <v>79.656564705882346</v>
      </c>
      <c r="K32" s="65">
        <v>0.05</v>
      </c>
      <c r="L32" s="65">
        <v>0.02</v>
      </c>
      <c r="M32" s="65">
        <v>0.03</v>
      </c>
      <c r="N32" s="65">
        <v>0.04</v>
      </c>
      <c r="O32" s="65">
        <v>0.01</v>
      </c>
      <c r="P32" s="65">
        <v>0</v>
      </c>
      <c r="Q32" s="65">
        <v>0</v>
      </c>
      <c r="R32" s="65">
        <f>SUM(K32:Q32)</f>
        <v>0.15000000000000002</v>
      </c>
      <c r="S32" s="918">
        <f t="shared" si="6"/>
        <v>67.708079999999995</v>
      </c>
      <c r="T32" s="918">
        <v>56.423400000000001</v>
      </c>
      <c r="U32" s="88" t="s">
        <v>443</v>
      </c>
      <c r="V32" s="67" t="s">
        <v>1720</v>
      </c>
    </row>
    <row r="33" spans="1:22" s="52" customFormat="1" ht="13.8" x14ac:dyDescent="0.3">
      <c r="A33" s="147"/>
      <c r="B33" s="246"/>
      <c r="C33" s="247"/>
      <c r="D33" s="147"/>
      <c r="E33" s="147"/>
      <c r="F33" s="147"/>
      <c r="G33" s="147"/>
      <c r="H33" s="147"/>
      <c r="I33" s="147"/>
      <c r="J33" s="758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</row>
    <row r="34" spans="1:22" x14ac:dyDescent="0.2">
      <c r="A34" s="94"/>
      <c r="B34" s="95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</row>
    <row r="35" spans="1:22" x14ac:dyDescent="0.2">
      <c r="A35" s="94"/>
      <c r="B35" s="95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</row>
    <row r="36" spans="1:22" x14ac:dyDescent="0.2">
      <c r="A36" s="94"/>
      <c r="B36" s="95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</row>
    <row r="37" spans="1:22" x14ac:dyDescent="0.2">
      <c r="A37" s="94"/>
      <c r="B37" s="95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</row>
    <row r="38" spans="1:22" x14ac:dyDescent="0.2">
      <c r="A38" s="94"/>
      <c r="B38" s="95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</row>
    <row r="39" spans="1:22" x14ac:dyDescent="0.2">
      <c r="A39" s="94"/>
      <c r="B39" s="9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</row>
    <row r="40" spans="1:22" x14ac:dyDescent="0.2">
      <c r="A40" s="94"/>
      <c r="B40" s="9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</row>
    <row r="41" spans="1:22" x14ac:dyDescent="0.2">
      <c r="A41" s="94"/>
      <c r="B41" s="9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</row>
    <row r="42" spans="1:22" x14ac:dyDescent="0.2">
      <c r="A42" s="94"/>
      <c r="B42" s="9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</row>
    <row r="43" spans="1:22" x14ac:dyDescent="0.2">
      <c r="A43" s="94"/>
      <c r="B43" s="95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</row>
    <row r="44" spans="1:22" x14ac:dyDescent="0.2">
      <c r="A44" s="94"/>
      <c r="B44" s="9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</row>
    <row r="45" spans="1:22" x14ac:dyDescent="0.2">
      <c r="A45" s="94"/>
      <c r="B45" s="95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</row>
    <row r="46" spans="1:22" x14ac:dyDescent="0.2">
      <c r="A46" s="94"/>
      <c r="B46" s="95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</row>
    <row r="47" spans="1:22" x14ac:dyDescent="0.2">
      <c r="A47" s="94"/>
      <c r="B47" s="95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</row>
    <row r="48" spans="1:22" x14ac:dyDescent="0.2">
      <c r="A48" s="94"/>
      <c r="B48" s="95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</row>
    <row r="49" spans="1:22" x14ac:dyDescent="0.2">
      <c r="A49" s="94"/>
      <c r="B49" s="95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</row>
    <row r="50" spans="1:22" x14ac:dyDescent="0.2">
      <c r="A50" s="94"/>
      <c r="B50" s="95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</row>
    <row r="51" spans="1:22" x14ac:dyDescent="0.2">
      <c r="A51" s="94"/>
      <c r="B51" s="95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</row>
    <row r="52" spans="1:22" x14ac:dyDescent="0.2">
      <c r="A52" s="94"/>
      <c r="B52" s="95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4"/>
    </row>
    <row r="53" spans="1:22" x14ac:dyDescent="0.2">
      <c r="A53" s="94"/>
      <c r="B53" s="95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</row>
    <row r="54" spans="1:22" x14ac:dyDescent="0.2">
      <c r="A54" s="94"/>
      <c r="B54" s="95"/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4"/>
      <c r="P54" s="184"/>
      <c r="Q54" s="184"/>
      <c r="R54" s="184"/>
      <c r="S54" s="184"/>
      <c r="T54" s="184"/>
      <c r="U54" s="184"/>
      <c r="V54" s="184"/>
    </row>
    <row r="55" spans="1:22" x14ac:dyDescent="0.2">
      <c r="A55" s="94"/>
      <c r="B55" s="95"/>
      <c r="C55" s="184"/>
      <c r="D55" s="184"/>
      <c r="E55" s="184"/>
      <c r="F55" s="184"/>
      <c r="G55" s="184"/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</row>
    <row r="56" spans="1:22" x14ac:dyDescent="0.2">
      <c r="A56" s="94"/>
      <c r="B56" s="95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</row>
    <row r="57" spans="1:22" x14ac:dyDescent="0.2">
      <c r="A57" s="94"/>
      <c r="B57" s="95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</row>
    <row r="58" spans="1:22" x14ac:dyDescent="0.2">
      <c r="A58" s="94"/>
      <c r="B58" s="95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</row>
    <row r="59" spans="1:22" x14ac:dyDescent="0.2">
      <c r="A59" s="94"/>
      <c r="B59" s="95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</row>
    <row r="60" spans="1:22" x14ac:dyDescent="0.2">
      <c r="A60" s="94"/>
      <c r="B60" s="95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</row>
    <row r="61" spans="1:22" x14ac:dyDescent="0.2">
      <c r="A61" s="94"/>
      <c r="B61" s="95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</row>
    <row r="62" spans="1:22" x14ac:dyDescent="0.2">
      <c r="A62" s="94"/>
      <c r="B62" s="95"/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  <c r="O62" s="184"/>
      <c r="P62" s="184"/>
      <c r="Q62" s="184"/>
      <c r="R62" s="184"/>
      <c r="S62" s="184"/>
      <c r="T62" s="184"/>
      <c r="U62" s="184"/>
      <c r="V62" s="184"/>
    </row>
    <row r="63" spans="1:22" x14ac:dyDescent="0.2">
      <c r="A63" s="94"/>
      <c r="B63" s="95"/>
      <c r="C63" s="184"/>
      <c r="D63" s="184"/>
      <c r="E63" s="184"/>
      <c r="F63" s="184"/>
      <c r="G63" s="184"/>
      <c r="H63" s="184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</row>
    <row r="64" spans="1:22" x14ac:dyDescent="0.2">
      <c r="A64" s="94"/>
      <c r="B64" s="95"/>
      <c r="C64" s="184"/>
      <c r="D64" s="184"/>
      <c r="E64" s="184"/>
      <c r="F64" s="184"/>
      <c r="G64" s="184"/>
      <c r="H64" s="184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</row>
    <row r="65" spans="1:22" x14ac:dyDescent="0.2">
      <c r="A65" s="94"/>
      <c r="B65" s="95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</row>
    <row r="66" spans="1:22" x14ac:dyDescent="0.2">
      <c r="A66" s="94"/>
      <c r="B66" s="95"/>
      <c r="C66" s="184"/>
      <c r="D66" s="184"/>
      <c r="E66" s="184"/>
      <c r="F66" s="184"/>
      <c r="G66" s="184"/>
      <c r="H66" s="184"/>
      <c r="I66" s="184"/>
      <c r="J66" s="184"/>
      <c r="K66" s="184"/>
      <c r="L66" s="184"/>
      <c r="M66" s="184"/>
      <c r="N66" s="184"/>
      <c r="O66" s="184"/>
      <c r="P66" s="184"/>
      <c r="Q66" s="184"/>
      <c r="R66" s="184"/>
      <c r="S66" s="184"/>
      <c r="T66" s="184"/>
      <c r="U66" s="184"/>
      <c r="V66" s="184"/>
    </row>
    <row r="67" spans="1:22" x14ac:dyDescent="0.2">
      <c r="A67" s="94"/>
      <c r="B67" s="95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</row>
    <row r="68" spans="1:22" x14ac:dyDescent="0.2">
      <c r="A68" s="94"/>
      <c r="B68" s="95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</row>
    <row r="69" spans="1:22" x14ac:dyDescent="0.2">
      <c r="A69" s="94"/>
      <c r="B69" s="95"/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</row>
    <row r="70" spans="1:22" x14ac:dyDescent="0.2">
      <c r="A70" s="94"/>
      <c r="B70" s="95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</row>
    <row r="71" spans="1:22" x14ac:dyDescent="0.2">
      <c r="A71" s="94"/>
      <c r="B71" s="95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</row>
    <row r="72" spans="1:22" x14ac:dyDescent="0.2">
      <c r="A72" s="94"/>
      <c r="B72" s="95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4"/>
    </row>
    <row r="73" spans="1:22" x14ac:dyDescent="0.2">
      <c r="A73" s="94"/>
      <c r="B73" s="95"/>
      <c r="C73" s="184"/>
      <c r="D73" s="184"/>
      <c r="E73" s="184"/>
      <c r="F73" s="184"/>
      <c r="G73" s="184"/>
      <c r="H73" s="184"/>
      <c r="I73" s="184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</row>
    <row r="74" spans="1:22" x14ac:dyDescent="0.2">
      <c r="A74" s="94"/>
      <c r="B74" s="95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</row>
    <row r="75" spans="1:22" x14ac:dyDescent="0.2">
      <c r="A75" s="94"/>
      <c r="B75" s="95"/>
      <c r="C75" s="184"/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</row>
    <row r="76" spans="1:22" x14ac:dyDescent="0.2">
      <c r="A76" s="94"/>
      <c r="B76" s="95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84"/>
      <c r="P76" s="184"/>
      <c r="Q76" s="184"/>
      <c r="R76" s="184"/>
      <c r="S76" s="184"/>
      <c r="T76" s="184"/>
      <c r="U76" s="184"/>
      <c r="V76" s="184"/>
    </row>
    <row r="77" spans="1:22" x14ac:dyDescent="0.2">
      <c r="A77" s="94"/>
      <c r="B77" s="95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</row>
    <row r="78" spans="1:22" x14ac:dyDescent="0.2">
      <c r="A78" s="94"/>
      <c r="B78" s="95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</row>
    <row r="79" spans="1:22" x14ac:dyDescent="0.2">
      <c r="A79" s="94"/>
      <c r="B79" s="95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4"/>
      <c r="U79" s="184"/>
      <c r="V79" s="184"/>
    </row>
    <row r="80" spans="1:22" x14ac:dyDescent="0.2">
      <c r="A80" s="94"/>
      <c r="B80" s="95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</row>
    <row r="81" spans="1:22" x14ac:dyDescent="0.2">
      <c r="A81" s="94"/>
      <c r="B81" s="95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</row>
    <row r="82" spans="1:22" x14ac:dyDescent="0.2">
      <c r="A82" s="94"/>
      <c r="B82" s="95"/>
      <c r="C82" s="184"/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</row>
    <row r="83" spans="1:22" x14ac:dyDescent="0.2">
      <c r="A83" s="94"/>
      <c r="B83" s="95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</row>
    <row r="84" spans="1:22" x14ac:dyDescent="0.2">
      <c r="A84" s="94"/>
      <c r="B84" s="95"/>
      <c r="C84" s="184"/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</row>
    <row r="85" spans="1:22" x14ac:dyDescent="0.2">
      <c r="A85" s="94"/>
      <c r="B85" s="95"/>
      <c r="C85" s="184"/>
      <c r="D85" s="184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84"/>
      <c r="R85" s="184"/>
      <c r="S85" s="184"/>
      <c r="T85" s="184"/>
      <c r="U85" s="184"/>
      <c r="V85" s="184"/>
    </row>
    <row r="86" spans="1:22" x14ac:dyDescent="0.2">
      <c r="A86" s="94"/>
      <c r="B86" s="95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</row>
    <row r="87" spans="1:22" x14ac:dyDescent="0.2">
      <c r="A87" s="94"/>
      <c r="B87" s="95"/>
      <c r="C87" s="184"/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</row>
    <row r="88" spans="1:22" x14ac:dyDescent="0.2">
      <c r="A88" s="94"/>
      <c r="B88" s="95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184"/>
      <c r="T88" s="184"/>
      <c r="U88" s="184"/>
      <c r="V88" s="184"/>
    </row>
    <row r="89" spans="1:22" x14ac:dyDescent="0.2">
      <c r="A89" s="94"/>
      <c r="B89" s="95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184"/>
      <c r="T89" s="184"/>
      <c r="U89" s="184"/>
      <c r="V89" s="184"/>
    </row>
    <row r="90" spans="1:22" x14ac:dyDescent="0.2">
      <c r="A90" s="94"/>
      <c r="B90" s="95"/>
      <c r="C90" s="184"/>
      <c r="D90" s="184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</row>
    <row r="91" spans="1:22" x14ac:dyDescent="0.2">
      <c r="A91" s="94"/>
      <c r="B91" s="95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</row>
    <row r="92" spans="1:22" x14ac:dyDescent="0.2">
      <c r="A92" s="94"/>
      <c r="B92" s="95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</row>
    <row r="93" spans="1:22" x14ac:dyDescent="0.2">
      <c r="A93" s="94"/>
      <c r="B93" s="95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  <c r="N93" s="184"/>
      <c r="O93" s="184"/>
      <c r="P93" s="184"/>
      <c r="Q93" s="184"/>
      <c r="R93" s="184"/>
      <c r="S93" s="184"/>
      <c r="T93" s="184"/>
      <c r="U93" s="184"/>
      <c r="V93" s="184"/>
    </row>
    <row r="94" spans="1:22" x14ac:dyDescent="0.2">
      <c r="A94" s="94"/>
      <c r="B94" s="95"/>
      <c r="C94" s="184"/>
      <c r="D94" s="184"/>
      <c r="E94" s="184"/>
      <c r="F94" s="184"/>
      <c r="G94" s="184"/>
      <c r="H94" s="184"/>
      <c r="I94" s="184"/>
      <c r="J94" s="184"/>
      <c r="K94" s="184"/>
      <c r="L94" s="184"/>
      <c r="M94" s="184"/>
      <c r="N94" s="184"/>
      <c r="O94" s="184"/>
      <c r="P94" s="184"/>
      <c r="Q94" s="184"/>
      <c r="R94" s="184"/>
      <c r="S94" s="184"/>
      <c r="T94" s="184"/>
      <c r="U94" s="184"/>
      <c r="V94" s="184"/>
    </row>
    <row r="95" spans="1:22" x14ac:dyDescent="0.2">
      <c r="A95" s="94"/>
      <c r="B95" s="95"/>
      <c r="C95" s="184"/>
      <c r="D95" s="184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184"/>
      <c r="T95" s="184"/>
      <c r="U95" s="184"/>
      <c r="V95" s="184"/>
    </row>
    <row r="96" spans="1:22" x14ac:dyDescent="0.2">
      <c r="A96" s="94"/>
      <c r="B96" s="95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184"/>
      <c r="T96" s="184"/>
      <c r="U96" s="184"/>
      <c r="V96" s="184"/>
    </row>
    <row r="97" spans="1:22" x14ac:dyDescent="0.2">
      <c r="A97" s="94"/>
      <c r="B97" s="95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  <c r="N97" s="184"/>
      <c r="O97" s="184"/>
      <c r="P97" s="184"/>
      <c r="Q97" s="184"/>
      <c r="R97" s="184"/>
      <c r="S97" s="184"/>
      <c r="T97" s="184"/>
      <c r="U97" s="184"/>
      <c r="V97" s="184"/>
    </row>
    <row r="98" spans="1:22" x14ac:dyDescent="0.2">
      <c r="A98" s="94"/>
      <c r="B98" s="95"/>
      <c r="C98" s="184"/>
      <c r="D98" s="184"/>
      <c r="E98" s="184"/>
      <c r="F98" s="184"/>
      <c r="G98" s="184"/>
      <c r="H98" s="184"/>
      <c r="I98" s="184"/>
      <c r="J98" s="184"/>
      <c r="K98" s="184"/>
      <c r="L98" s="184"/>
      <c r="M98" s="184"/>
      <c r="N98" s="184"/>
      <c r="O98" s="184"/>
      <c r="P98" s="184"/>
      <c r="Q98" s="184"/>
      <c r="R98" s="184"/>
      <c r="S98" s="184"/>
      <c r="T98" s="184"/>
      <c r="U98" s="184"/>
      <c r="V98" s="184"/>
    </row>
    <row r="99" spans="1:22" x14ac:dyDescent="0.2">
      <c r="A99" s="94"/>
      <c r="B99" s="95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184"/>
      <c r="T99" s="184"/>
      <c r="U99" s="184"/>
      <c r="V99" s="184"/>
    </row>
    <row r="100" spans="1:22" x14ac:dyDescent="0.2">
      <c r="A100" s="94"/>
      <c r="B100" s="95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  <c r="V100" s="184"/>
    </row>
    <row r="101" spans="1:22" x14ac:dyDescent="0.2">
      <c r="A101" s="94"/>
      <c r="B101" s="95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</row>
    <row r="102" spans="1:22" x14ac:dyDescent="0.2">
      <c r="A102" s="94"/>
      <c r="B102" s="95"/>
      <c r="C102" s="184"/>
      <c r="D102" s="184"/>
      <c r="E102" s="184"/>
      <c r="F102" s="184"/>
      <c r="G102" s="184"/>
      <c r="H102" s="184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  <c r="S102" s="184"/>
      <c r="T102" s="184"/>
      <c r="U102" s="184"/>
      <c r="V102" s="184"/>
    </row>
    <row r="103" spans="1:22" x14ac:dyDescent="0.2">
      <c r="A103" s="94"/>
      <c r="B103" s="95"/>
      <c r="C103" s="184"/>
      <c r="D103" s="184"/>
      <c r="E103" s="184"/>
      <c r="F103" s="184"/>
      <c r="G103" s="184"/>
      <c r="H103" s="184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  <c r="S103" s="184"/>
      <c r="T103" s="184"/>
      <c r="U103" s="184"/>
      <c r="V103" s="184"/>
    </row>
    <row r="104" spans="1:22" x14ac:dyDescent="0.2">
      <c r="A104" s="94"/>
      <c r="B104" s="95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  <c r="S104" s="184"/>
      <c r="T104" s="184"/>
      <c r="U104" s="184"/>
      <c r="V104" s="184"/>
    </row>
    <row r="105" spans="1:22" x14ac:dyDescent="0.2">
      <c r="A105" s="94"/>
      <c r="B105" s="95"/>
      <c r="C105" s="184"/>
      <c r="D105" s="184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184"/>
      <c r="T105" s="184"/>
      <c r="U105" s="184"/>
      <c r="V105" s="184"/>
    </row>
    <row r="106" spans="1:22" x14ac:dyDescent="0.2">
      <c r="A106" s="94"/>
      <c r="B106" s="95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184"/>
      <c r="T106" s="184"/>
      <c r="U106" s="184"/>
      <c r="V106" s="184"/>
    </row>
    <row r="107" spans="1:22" x14ac:dyDescent="0.2">
      <c r="A107" s="94"/>
      <c r="B107" s="95"/>
      <c r="C107" s="184"/>
      <c r="D107" s="184"/>
      <c r="E107" s="184"/>
      <c r="F107" s="184"/>
      <c r="G107" s="184"/>
      <c r="H107" s="184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  <c r="S107" s="184"/>
      <c r="T107" s="184"/>
      <c r="U107" s="184"/>
      <c r="V107" s="184"/>
    </row>
    <row r="108" spans="1:22" x14ac:dyDescent="0.2">
      <c r="A108" s="94"/>
      <c r="B108" s="95"/>
      <c r="C108" s="184"/>
      <c r="D108" s="184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184"/>
      <c r="T108" s="184"/>
      <c r="U108" s="184"/>
      <c r="V108" s="184"/>
    </row>
    <row r="109" spans="1:22" x14ac:dyDescent="0.2">
      <c r="A109" s="94"/>
      <c r="B109" s="95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184"/>
      <c r="T109" s="184"/>
      <c r="U109" s="184"/>
      <c r="V109" s="184"/>
    </row>
    <row r="110" spans="1:22" x14ac:dyDescent="0.2">
      <c r="A110" s="94"/>
      <c r="B110" s="95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184"/>
      <c r="T110" s="184"/>
      <c r="U110" s="184"/>
      <c r="V110" s="184"/>
    </row>
    <row r="111" spans="1:22" x14ac:dyDescent="0.2">
      <c r="A111" s="94"/>
      <c r="B111" s="95"/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  <c r="S111" s="184"/>
      <c r="T111" s="184"/>
      <c r="U111" s="184"/>
      <c r="V111" s="184"/>
    </row>
    <row r="112" spans="1:22" x14ac:dyDescent="0.2">
      <c r="A112" s="94"/>
      <c r="B112" s="95"/>
      <c r="C112" s="184"/>
      <c r="D112" s="184"/>
      <c r="E112" s="184"/>
      <c r="F112" s="184"/>
      <c r="G112" s="184"/>
      <c r="H112" s="184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  <c r="S112" s="184"/>
      <c r="T112" s="184"/>
      <c r="U112" s="184"/>
      <c r="V112" s="184"/>
    </row>
    <row r="113" spans="1:22" x14ac:dyDescent="0.2">
      <c r="A113" s="94"/>
      <c r="B113" s="95"/>
      <c r="C113" s="184"/>
      <c r="D113" s="184"/>
      <c r="E113" s="184"/>
      <c r="F113" s="184"/>
      <c r="G113" s="184"/>
      <c r="H113" s="184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  <c r="S113" s="184"/>
      <c r="T113" s="184"/>
      <c r="U113" s="184"/>
      <c r="V113" s="184"/>
    </row>
    <row r="114" spans="1:22" x14ac:dyDescent="0.2">
      <c r="A114" s="94"/>
      <c r="B114" s="95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  <c r="S114" s="184"/>
      <c r="T114" s="184"/>
      <c r="U114" s="184"/>
      <c r="V114" s="184"/>
    </row>
    <row r="115" spans="1:22" x14ac:dyDescent="0.2">
      <c r="A115" s="94"/>
      <c r="B115" s="95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  <c r="S115" s="184"/>
      <c r="T115" s="184"/>
      <c r="U115" s="184"/>
      <c r="V115" s="184"/>
    </row>
    <row r="116" spans="1:22" x14ac:dyDescent="0.2">
      <c r="A116" s="94"/>
      <c r="B116" s="95"/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  <c r="S116" s="184"/>
      <c r="T116" s="184"/>
      <c r="U116" s="184"/>
      <c r="V116" s="184"/>
    </row>
    <row r="117" spans="1:22" x14ac:dyDescent="0.2">
      <c r="A117" s="94"/>
      <c r="B117" s="95"/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  <c r="S117" s="184"/>
      <c r="T117" s="184"/>
      <c r="U117" s="184"/>
      <c r="V117" s="184"/>
    </row>
    <row r="118" spans="1:22" x14ac:dyDescent="0.2">
      <c r="A118" s="94"/>
      <c r="B118" s="95"/>
      <c r="C118" s="184"/>
      <c r="D118" s="184"/>
      <c r="E118" s="184"/>
      <c r="F118" s="184"/>
      <c r="G118" s="184"/>
      <c r="H118" s="184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  <c r="S118" s="184"/>
      <c r="T118" s="184"/>
      <c r="U118" s="184"/>
      <c r="V118" s="184"/>
    </row>
    <row r="119" spans="1:22" x14ac:dyDescent="0.2">
      <c r="A119" s="94"/>
      <c r="B119" s="95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  <c r="S119" s="184"/>
      <c r="T119" s="184"/>
      <c r="U119" s="184"/>
      <c r="V119" s="184"/>
    </row>
    <row r="120" spans="1:22" x14ac:dyDescent="0.2">
      <c r="A120" s="94"/>
      <c r="B120" s="95"/>
      <c r="C120" s="184"/>
      <c r="D120" s="184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184"/>
      <c r="T120" s="184"/>
      <c r="U120" s="184"/>
      <c r="V120" s="184"/>
    </row>
    <row r="121" spans="1:22" x14ac:dyDescent="0.2">
      <c r="A121" s="94"/>
      <c r="B121" s="95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184"/>
      <c r="T121" s="184"/>
      <c r="U121" s="184"/>
      <c r="V121" s="184"/>
    </row>
    <row r="122" spans="1:22" x14ac:dyDescent="0.2">
      <c r="A122" s="94"/>
      <c r="B122" s="95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</row>
    <row r="123" spans="1:22" x14ac:dyDescent="0.2">
      <c r="A123" s="94"/>
      <c r="B123" s="95"/>
      <c r="C123" s="184"/>
      <c r="D123" s="184"/>
      <c r="E123" s="184"/>
      <c r="F123" s="184"/>
      <c r="G123" s="184"/>
      <c r="H123" s="184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  <c r="S123" s="184"/>
      <c r="T123" s="184"/>
      <c r="U123" s="184"/>
      <c r="V123" s="184"/>
    </row>
    <row r="124" spans="1:22" x14ac:dyDescent="0.2">
      <c r="A124" s="94"/>
      <c r="B124" s="95"/>
      <c r="C124" s="184"/>
      <c r="D124" s="184"/>
      <c r="E124" s="184"/>
      <c r="F124" s="184"/>
      <c r="G124" s="184"/>
      <c r="H124" s="184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  <c r="S124" s="184"/>
      <c r="T124" s="184"/>
      <c r="U124" s="184"/>
      <c r="V124" s="184"/>
    </row>
    <row r="147" spans="9:9" x14ac:dyDescent="0.2">
      <c r="I147" s="186">
        <v>1266.6192000000001</v>
      </c>
    </row>
  </sheetData>
  <sheetProtection algorithmName="SHA-512" hashValue="PmwIxypSMMwITQqoPWX9qRqpTZAe8H79HfKEUY0hTYoHBVwCrx95KbF5ebHcBrxgvStto+K0kLYa/q4wT/EFbQ==" saltValue="Z4z3jifERCLInVknFlOECw==" spinCount="100000" sheet="1" objects="1" scenarios="1"/>
  <autoFilter ref="A3:V32"/>
  <mergeCells count="14">
    <mergeCell ref="T1:T2"/>
    <mergeCell ref="A5:V5"/>
    <mergeCell ref="V1:V2"/>
    <mergeCell ref="U1:U2"/>
    <mergeCell ref="O1:O2"/>
    <mergeCell ref="J1:J2"/>
    <mergeCell ref="K1:K2"/>
    <mergeCell ref="L1:L2"/>
    <mergeCell ref="M1:M2"/>
    <mergeCell ref="N1:N2"/>
    <mergeCell ref="P1:P2"/>
    <mergeCell ref="Q1:Q2"/>
    <mergeCell ref="R1:R2"/>
    <mergeCell ref="S1:S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36" firstPageNumber="68" orientation="landscape" useFirstPageNumber="1" r:id="rId1"/>
  <headerFooter scaleWithDoc="0"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view="pageBreakPreview" zoomScale="55" zoomScaleSheetLayoutView="55" workbookViewId="0">
      <selection activeCell="J1" sqref="J1:X1048576"/>
    </sheetView>
  </sheetViews>
  <sheetFormatPr defaultColWidth="11.44140625" defaultRowHeight="10.199999999999999" x14ac:dyDescent="0.2"/>
  <cols>
    <col min="1" max="1" width="23" style="94" customWidth="1"/>
    <col min="2" max="2" width="43.88671875" style="95" customWidth="1"/>
    <col min="3" max="3" width="10.88671875" style="184" customWidth="1"/>
    <col min="4" max="4" width="11.5546875" style="184" customWidth="1"/>
    <col min="5" max="5" width="15.5546875" style="184" customWidth="1"/>
    <col min="6" max="6" width="16.44140625" style="184" customWidth="1"/>
    <col min="7" max="7" width="14.44140625" style="184" customWidth="1"/>
    <col min="8" max="8" width="15" style="184" customWidth="1"/>
    <col min="9" max="9" width="11.5546875" style="184" customWidth="1"/>
    <col min="10" max="10" width="16.88671875" style="184" customWidth="1"/>
    <col min="11" max="11" width="18.109375" style="184" hidden="1" customWidth="1"/>
    <col min="12" max="12" width="23.109375" style="184" hidden="1" customWidth="1"/>
    <col min="13" max="13" width="24.109375" style="184" hidden="1" customWidth="1"/>
    <col min="14" max="14" width="15.109375" style="184" hidden="1" customWidth="1"/>
    <col min="15" max="15" width="16.44140625" style="184" hidden="1" customWidth="1"/>
    <col min="16" max="16" width="17.109375" style="184" hidden="1" customWidth="1"/>
    <col min="17" max="17" width="16.5546875" style="184" hidden="1" customWidth="1"/>
    <col min="18" max="19" width="12.44140625" style="184" hidden="1" customWidth="1"/>
    <col min="20" max="20" width="15" style="184" hidden="1" customWidth="1"/>
    <col min="21" max="21" width="15" style="184" customWidth="1"/>
    <col min="22" max="146" width="11.44140625" style="184"/>
    <col min="147" max="147" width="21" style="184" customWidth="1"/>
    <col min="148" max="148" width="17.109375" style="184" customWidth="1"/>
    <col min="149" max="149" width="6.109375" style="184" customWidth="1"/>
    <col min="150" max="154" width="0" style="184" hidden="1" customWidth="1"/>
    <col min="155" max="155" width="5" style="184" customWidth="1"/>
    <col min="156" max="156" width="8.44140625" style="184" customWidth="1"/>
    <col min="157" max="157" width="5.5546875" style="184" customWidth="1"/>
    <col min="158" max="158" width="16.5546875" style="184" customWidth="1"/>
    <col min="159" max="402" width="11.44140625" style="184"/>
    <col min="403" max="403" width="21" style="184" customWidth="1"/>
    <col min="404" max="404" width="17.109375" style="184" customWidth="1"/>
    <col min="405" max="405" width="6.109375" style="184" customWidth="1"/>
    <col min="406" max="410" width="0" style="184" hidden="1" customWidth="1"/>
    <col min="411" max="411" width="5" style="184" customWidth="1"/>
    <col min="412" max="412" width="8.44140625" style="184" customWidth="1"/>
    <col min="413" max="413" width="5.5546875" style="184" customWidth="1"/>
    <col min="414" max="414" width="16.5546875" style="184" customWidth="1"/>
    <col min="415" max="658" width="11.44140625" style="184"/>
    <col min="659" max="659" width="21" style="184" customWidth="1"/>
    <col min="660" max="660" width="17.109375" style="184" customWidth="1"/>
    <col min="661" max="661" width="6.109375" style="184" customWidth="1"/>
    <col min="662" max="666" width="0" style="184" hidden="1" customWidth="1"/>
    <col min="667" max="667" width="5" style="184" customWidth="1"/>
    <col min="668" max="668" width="8.44140625" style="184" customWidth="1"/>
    <col min="669" max="669" width="5.5546875" style="184" customWidth="1"/>
    <col min="670" max="670" width="16.5546875" style="184" customWidth="1"/>
    <col min="671" max="914" width="11.44140625" style="184"/>
    <col min="915" max="915" width="21" style="184" customWidth="1"/>
    <col min="916" max="916" width="17.109375" style="184" customWidth="1"/>
    <col min="917" max="917" width="6.109375" style="184" customWidth="1"/>
    <col min="918" max="922" width="0" style="184" hidden="1" customWidth="1"/>
    <col min="923" max="923" width="5" style="184" customWidth="1"/>
    <col min="924" max="924" width="8.44140625" style="184" customWidth="1"/>
    <col min="925" max="925" width="5.5546875" style="184" customWidth="1"/>
    <col min="926" max="926" width="16.5546875" style="184" customWidth="1"/>
    <col min="927" max="1170" width="11.44140625" style="184"/>
    <col min="1171" max="1171" width="21" style="184" customWidth="1"/>
    <col min="1172" max="1172" width="17.109375" style="184" customWidth="1"/>
    <col min="1173" max="1173" width="6.109375" style="184" customWidth="1"/>
    <col min="1174" max="1178" width="0" style="184" hidden="1" customWidth="1"/>
    <col min="1179" max="1179" width="5" style="184" customWidth="1"/>
    <col min="1180" max="1180" width="8.44140625" style="184" customWidth="1"/>
    <col min="1181" max="1181" width="5.5546875" style="184" customWidth="1"/>
    <col min="1182" max="1182" width="16.5546875" style="184" customWidth="1"/>
    <col min="1183" max="1426" width="11.44140625" style="184"/>
    <col min="1427" max="1427" width="21" style="184" customWidth="1"/>
    <col min="1428" max="1428" width="17.109375" style="184" customWidth="1"/>
    <col min="1429" max="1429" width="6.109375" style="184" customWidth="1"/>
    <col min="1430" max="1434" width="0" style="184" hidden="1" customWidth="1"/>
    <col min="1435" max="1435" width="5" style="184" customWidth="1"/>
    <col min="1436" max="1436" width="8.44140625" style="184" customWidth="1"/>
    <col min="1437" max="1437" width="5.5546875" style="184" customWidth="1"/>
    <col min="1438" max="1438" width="16.5546875" style="184" customWidth="1"/>
    <col min="1439" max="1682" width="11.44140625" style="184"/>
    <col min="1683" max="1683" width="21" style="184" customWidth="1"/>
    <col min="1684" max="1684" width="17.109375" style="184" customWidth="1"/>
    <col min="1685" max="1685" width="6.109375" style="184" customWidth="1"/>
    <col min="1686" max="1690" width="0" style="184" hidden="1" customWidth="1"/>
    <col min="1691" max="1691" width="5" style="184" customWidth="1"/>
    <col min="1692" max="1692" width="8.44140625" style="184" customWidth="1"/>
    <col min="1693" max="1693" width="5.5546875" style="184" customWidth="1"/>
    <col min="1694" max="1694" width="16.5546875" style="184" customWidth="1"/>
    <col min="1695" max="1938" width="11.44140625" style="184"/>
    <col min="1939" max="1939" width="21" style="184" customWidth="1"/>
    <col min="1940" max="1940" width="17.109375" style="184" customWidth="1"/>
    <col min="1941" max="1941" width="6.109375" style="184" customWidth="1"/>
    <col min="1942" max="1946" width="0" style="184" hidden="1" customWidth="1"/>
    <col min="1947" max="1947" width="5" style="184" customWidth="1"/>
    <col min="1948" max="1948" width="8.44140625" style="184" customWidth="1"/>
    <col min="1949" max="1949" width="5.5546875" style="184" customWidth="1"/>
    <col min="1950" max="1950" width="16.5546875" style="184" customWidth="1"/>
    <col min="1951" max="2194" width="11.44140625" style="184"/>
    <col min="2195" max="2195" width="21" style="184" customWidth="1"/>
    <col min="2196" max="2196" width="17.109375" style="184" customWidth="1"/>
    <col min="2197" max="2197" width="6.109375" style="184" customWidth="1"/>
    <col min="2198" max="2202" width="0" style="184" hidden="1" customWidth="1"/>
    <col min="2203" max="2203" width="5" style="184" customWidth="1"/>
    <col min="2204" max="2204" width="8.44140625" style="184" customWidth="1"/>
    <col min="2205" max="2205" width="5.5546875" style="184" customWidth="1"/>
    <col min="2206" max="2206" width="16.5546875" style="184" customWidth="1"/>
    <col min="2207" max="2450" width="11.44140625" style="184"/>
    <col min="2451" max="2451" width="21" style="184" customWidth="1"/>
    <col min="2452" max="2452" width="17.109375" style="184" customWidth="1"/>
    <col min="2453" max="2453" width="6.109375" style="184" customWidth="1"/>
    <col min="2454" max="2458" width="0" style="184" hidden="1" customWidth="1"/>
    <col min="2459" max="2459" width="5" style="184" customWidth="1"/>
    <col min="2460" max="2460" width="8.44140625" style="184" customWidth="1"/>
    <col min="2461" max="2461" width="5.5546875" style="184" customWidth="1"/>
    <col min="2462" max="2462" width="16.5546875" style="184" customWidth="1"/>
    <col min="2463" max="2706" width="11.44140625" style="184"/>
    <col min="2707" max="2707" width="21" style="184" customWidth="1"/>
    <col min="2708" max="2708" width="17.109375" style="184" customWidth="1"/>
    <col min="2709" max="2709" width="6.109375" style="184" customWidth="1"/>
    <col min="2710" max="2714" width="0" style="184" hidden="1" customWidth="1"/>
    <col min="2715" max="2715" width="5" style="184" customWidth="1"/>
    <col min="2716" max="2716" width="8.44140625" style="184" customWidth="1"/>
    <col min="2717" max="2717" width="5.5546875" style="184" customWidth="1"/>
    <col min="2718" max="2718" width="16.5546875" style="184" customWidth="1"/>
    <col min="2719" max="2962" width="11.44140625" style="184"/>
    <col min="2963" max="2963" width="21" style="184" customWidth="1"/>
    <col min="2964" max="2964" width="17.109375" style="184" customWidth="1"/>
    <col min="2965" max="2965" width="6.109375" style="184" customWidth="1"/>
    <col min="2966" max="2970" width="0" style="184" hidden="1" customWidth="1"/>
    <col min="2971" max="2971" width="5" style="184" customWidth="1"/>
    <col min="2972" max="2972" width="8.44140625" style="184" customWidth="1"/>
    <col min="2973" max="2973" width="5.5546875" style="184" customWidth="1"/>
    <col min="2974" max="2974" width="16.5546875" style="184" customWidth="1"/>
    <col min="2975" max="3218" width="11.44140625" style="184"/>
    <col min="3219" max="3219" width="21" style="184" customWidth="1"/>
    <col min="3220" max="3220" width="17.109375" style="184" customWidth="1"/>
    <col min="3221" max="3221" width="6.109375" style="184" customWidth="1"/>
    <col min="3222" max="3226" width="0" style="184" hidden="1" customWidth="1"/>
    <col min="3227" max="3227" width="5" style="184" customWidth="1"/>
    <col min="3228" max="3228" width="8.44140625" style="184" customWidth="1"/>
    <col min="3229" max="3229" width="5.5546875" style="184" customWidth="1"/>
    <col min="3230" max="3230" width="16.5546875" style="184" customWidth="1"/>
    <col min="3231" max="3474" width="11.44140625" style="184"/>
    <col min="3475" max="3475" width="21" style="184" customWidth="1"/>
    <col min="3476" max="3476" width="17.109375" style="184" customWidth="1"/>
    <col min="3477" max="3477" width="6.109375" style="184" customWidth="1"/>
    <col min="3478" max="3482" width="0" style="184" hidden="1" customWidth="1"/>
    <col min="3483" max="3483" width="5" style="184" customWidth="1"/>
    <col min="3484" max="3484" width="8.44140625" style="184" customWidth="1"/>
    <col min="3485" max="3485" width="5.5546875" style="184" customWidth="1"/>
    <col min="3486" max="3486" width="16.5546875" style="184" customWidth="1"/>
    <col min="3487" max="3730" width="11.44140625" style="184"/>
    <col min="3731" max="3731" width="21" style="184" customWidth="1"/>
    <col min="3732" max="3732" width="17.109375" style="184" customWidth="1"/>
    <col min="3733" max="3733" width="6.109375" style="184" customWidth="1"/>
    <col min="3734" max="3738" width="0" style="184" hidden="1" customWidth="1"/>
    <col min="3739" max="3739" width="5" style="184" customWidth="1"/>
    <col min="3740" max="3740" width="8.44140625" style="184" customWidth="1"/>
    <col min="3741" max="3741" width="5.5546875" style="184" customWidth="1"/>
    <col min="3742" max="3742" width="16.5546875" style="184" customWidth="1"/>
    <col min="3743" max="3986" width="11.44140625" style="184"/>
    <col min="3987" max="3987" width="21" style="184" customWidth="1"/>
    <col min="3988" max="3988" width="17.109375" style="184" customWidth="1"/>
    <col min="3989" max="3989" width="6.109375" style="184" customWidth="1"/>
    <col min="3990" max="3994" width="0" style="184" hidden="1" customWidth="1"/>
    <col min="3995" max="3995" width="5" style="184" customWidth="1"/>
    <col min="3996" max="3996" width="8.44140625" style="184" customWidth="1"/>
    <col min="3997" max="3997" width="5.5546875" style="184" customWidth="1"/>
    <col min="3998" max="3998" width="16.5546875" style="184" customWidth="1"/>
    <col min="3999" max="4242" width="11.44140625" style="184"/>
    <col min="4243" max="4243" width="21" style="184" customWidth="1"/>
    <col min="4244" max="4244" width="17.109375" style="184" customWidth="1"/>
    <col min="4245" max="4245" width="6.109375" style="184" customWidth="1"/>
    <col min="4246" max="4250" width="0" style="184" hidden="1" customWidth="1"/>
    <col min="4251" max="4251" width="5" style="184" customWidth="1"/>
    <col min="4252" max="4252" width="8.44140625" style="184" customWidth="1"/>
    <col min="4253" max="4253" width="5.5546875" style="184" customWidth="1"/>
    <col min="4254" max="4254" width="16.5546875" style="184" customWidth="1"/>
    <col min="4255" max="4498" width="11.44140625" style="184"/>
    <col min="4499" max="4499" width="21" style="184" customWidth="1"/>
    <col min="4500" max="4500" width="17.109375" style="184" customWidth="1"/>
    <col min="4501" max="4501" width="6.109375" style="184" customWidth="1"/>
    <col min="4502" max="4506" width="0" style="184" hidden="1" customWidth="1"/>
    <col min="4507" max="4507" width="5" style="184" customWidth="1"/>
    <col min="4508" max="4508" width="8.44140625" style="184" customWidth="1"/>
    <col min="4509" max="4509" width="5.5546875" style="184" customWidth="1"/>
    <col min="4510" max="4510" width="16.5546875" style="184" customWidth="1"/>
    <col min="4511" max="4754" width="11.44140625" style="184"/>
    <col min="4755" max="4755" width="21" style="184" customWidth="1"/>
    <col min="4756" max="4756" width="17.109375" style="184" customWidth="1"/>
    <col min="4757" max="4757" width="6.109375" style="184" customWidth="1"/>
    <col min="4758" max="4762" width="0" style="184" hidden="1" customWidth="1"/>
    <col min="4763" max="4763" width="5" style="184" customWidth="1"/>
    <col min="4764" max="4764" width="8.44140625" style="184" customWidth="1"/>
    <col min="4765" max="4765" width="5.5546875" style="184" customWidth="1"/>
    <col min="4766" max="4766" width="16.5546875" style="184" customWidth="1"/>
    <col min="4767" max="5010" width="11.44140625" style="184"/>
    <col min="5011" max="5011" width="21" style="184" customWidth="1"/>
    <col min="5012" max="5012" width="17.109375" style="184" customWidth="1"/>
    <col min="5013" max="5013" width="6.109375" style="184" customWidth="1"/>
    <col min="5014" max="5018" width="0" style="184" hidden="1" customWidth="1"/>
    <col min="5019" max="5019" width="5" style="184" customWidth="1"/>
    <col min="5020" max="5020" width="8.44140625" style="184" customWidth="1"/>
    <col min="5021" max="5021" width="5.5546875" style="184" customWidth="1"/>
    <col min="5022" max="5022" width="16.5546875" style="184" customWidth="1"/>
    <col min="5023" max="5266" width="11.44140625" style="184"/>
    <col min="5267" max="5267" width="21" style="184" customWidth="1"/>
    <col min="5268" max="5268" width="17.109375" style="184" customWidth="1"/>
    <col min="5269" max="5269" width="6.109375" style="184" customWidth="1"/>
    <col min="5270" max="5274" width="0" style="184" hidden="1" customWidth="1"/>
    <col min="5275" max="5275" width="5" style="184" customWidth="1"/>
    <col min="5276" max="5276" width="8.44140625" style="184" customWidth="1"/>
    <col min="5277" max="5277" width="5.5546875" style="184" customWidth="1"/>
    <col min="5278" max="5278" width="16.5546875" style="184" customWidth="1"/>
    <col min="5279" max="5522" width="11.44140625" style="184"/>
    <col min="5523" max="5523" width="21" style="184" customWidth="1"/>
    <col min="5524" max="5524" width="17.109375" style="184" customWidth="1"/>
    <col min="5525" max="5525" width="6.109375" style="184" customWidth="1"/>
    <col min="5526" max="5530" width="0" style="184" hidden="1" customWidth="1"/>
    <col min="5531" max="5531" width="5" style="184" customWidth="1"/>
    <col min="5532" max="5532" width="8.44140625" style="184" customWidth="1"/>
    <col min="5533" max="5533" width="5.5546875" style="184" customWidth="1"/>
    <col min="5534" max="5534" width="16.5546875" style="184" customWidth="1"/>
    <col min="5535" max="5778" width="11.44140625" style="184"/>
    <col min="5779" max="5779" width="21" style="184" customWidth="1"/>
    <col min="5780" max="5780" width="17.109375" style="184" customWidth="1"/>
    <col min="5781" max="5781" width="6.109375" style="184" customWidth="1"/>
    <col min="5782" max="5786" width="0" style="184" hidden="1" customWidth="1"/>
    <col min="5787" max="5787" width="5" style="184" customWidth="1"/>
    <col min="5788" max="5788" width="8.44140625" style="184" customWidth="1"/>
    <col min="5789" max="5789" width="5.5546875" style="184" customWidth="1"/>
    <col min="5790" max="5790" width="16.5546875" style="184" customWidth="1"/>
    <col min="5791" max="6034" width="11.44140625" style="184"/>
    <col min="6035" max="6035" width="21" style="184" customWidth="1"/>
    <col min="6036" max="6036" width="17.109375" style="184" customWidth="1"/>
    <col min="6037" max="6037" width="6.109375" style="184" customWidth="1"/>
    <col min="6038" max="6042" width="0" style="184" hidden="1" customWidth="1"/>
    <col min="6043" max="6043" width="5" style="184" customWidth="1"/>
    <col min="6044" max="6044" width="8.44140625" style="184" customWidth="1"/>
    <col min="6045" max="6045" width="5.5546875" style="184" customWidth="1"/>
    <col min="6046" max="6046" width="16.5546875" style="184" customWidth="1"/>
    <col min="6047" max="6290" width="11.44140625" style="184"/>
    <col min="6291" max="6291" width="21" style="184" customWidth="1"/>
    <col min="6292" max="6292" width="17.109375" style="184" customWidth="1"/>
    <col min="6293" max="6293" width="6.109375" style="184" customWidth="1"/>
    <col min="6294" max="6298" width="0" style="184" hidden="1" customWidth="1"/>
    <col min="6299" max="6299" width="5" style="184" customWidth="1"/>
    <col min="6300" max="6300" width="8.44140625" style="184" customWidth="1"/>
    <col min="6301" max="6301" width="5.5546875" style="184" customWidth="1"/>
    <col min="6302" max="6302" width="16.5546875" style="184" customWidth="1"/>
    <col min="6303" max="6546" width="11.44140625" style="184"/>
    <col min="6547" max="6547" width="21" style="184" customWidth="1"/>
    <col min="6548" max="6548" width="17.109375" style="184" customWidth="1"/>
    <col min="6549" max="6549" width="6.109375" style="184" customWidth="1"/>
    <col min="6550" max="6554" width="0" style="184" hidden="1" customWidth="1"/>
    <col min="6555" max="6555" width="5" style="184" customWidth="1"/>
    <col min="6556" max="6556" width="8.44140625" style="184" customWidth="1"/>
    <col min="6557" max="6557" width="5.5546875" style="184" customWidth="1"/>
    <col min="6558" max="6558" width="16.5546875" style="184" customWidth="1"/>
    <col min="6559" max="6802" width="11.44140625" style="184"/>
    <col min="6803" max="6803" width="21" style="184" customWidth="1"/>
    <col min="6804" max="6804" width="17.109375" style="184" customWidth="1"/>
    <col min="6805" max="6805" width="6.109375" style="184" customWidth="1"/>
    <col min="6806" max="6810" width="0" style="184" hidden="1" customWidth="1"/>
    <col min="6811" max="6811" width="5" style="184" customWidth="1"/>
    <col min="6812" max="6812" width="8.44140625" style="184" customWidth="1"/>
    <col min="6813" max="6813" width="5.5546875" style="184" customWidth="1"/>
    <col min="6814" max="6814" width="16.5546875" style="184" customWidth="1"/>
    <col min="6815" max="7058" width="11.44140625" style="184"/>
    <col min="7059" max="7059" width="21" style="184" customWidth="1"/>
    <col min="7060" max="7060" width="17.109375" style="184" customWidth="1"/>
    <col min="7061" max="7061" width="6.109375" style="184" customWidth="1"/>
    <col min="7062" max="7066" width="0" style="184" hidden="1" customWidth="1"/>
    <col min="7067" max="7067" width="5" style="184" customWidth="1"/>
    <col min="7068" max="7068" width="8.44140625" style="184" customWidth="1"/>
    <col min="7069" max="7069" width="5.5546875" style="184" customWidth="1"/>
    <col min="7070" max="7070" width="16.5546875" style="184" customWidth="1"/>
    <col min="7071" max="7314" width="11.44140625" style="184"/>
    <col min="7315" max="7315" width="21" style="184" customWidth="1"/>
    <col min="7316" max="7316" width="17.109375" style="184" customWidth="1"/>
    <col min="7317" max="7317" width="6.109375" style="184" customWidth="1"/>
    <col min="7318" max="7322" width="0" style="184" hidden="1" customWidth="1"/>
    <col min="7323" max="7323" width="5" style="184" customWidth="1"/>
    <col min="7324" max="7324" width="8.44140625" style="184" customWidth="1"/>
    <col min="7325" max="7325" width="5.5546875" style="184" customWidth="1"/>
    <col min="7326" max="7326" width="16.5546875" style="184" customWidth="1"/>
    <col min="7327" max="7570" width="11.44140625" style="184"/>
    <col min="7571" max="7571" width="21" style="184" customWidth="1"/>
    <col min="7572" max="7572" width="17.109375" style="184" customWidth="1"/>
    <col min="7573" max="7573" width="6.109375" style="184" customWidth="1"/>
    <col min="7574" max="7578" width="0" style="184" hidden="1" customWidth="1"/>
    <col min="7579" max="7579" width="5" style="184" customWidth="1"/>
    <col min="7580" max="7580" width="8.44140625" style="184" customWidth="1"/>
    <col min="7581" max="7581" width="5.5546875" style="184" customWidth="1"/>
    <col min="7582" max="7582" width="16.5546875" style="184" customWidth="1"/>
    <col min="7583" max="7826" width="11.44140625" style="184"/>
    <col min="7827" max="7827" width="21" style="184" customWidth="1"/>
    <col min="7828" max="7828" width="17.109375" style="184" customWidth="1"/>
    <col min="7829" max="7829" width="6.109375" style="184" customWidth="1"/>
    <col min="7830" max="7834" width="0" style="184" hidden="1" customWidth="1"/>
    <col min="7835" max="7835" width="5" style="184" customWidth="1"/>
    <col min="7836" max="7836" width="8.44140625" style="184" customWidth="1"/>
    <col min="7837" max="7837" width="5.5546875" style="184" customWidth="1"/>
    <col min="7838" max="7838" width="16.5546875" style="184" customWidth="1"/>
    <col min="7839" max="8082" width="11.44140625" style="184"/>
    <col min="8083" max="8083" width="21" style="184" customWidth="1"/>
    <col min="8084" max="8084" width="17.109375" style="184" customWidth="1"/>
    <col min="8085" max="8085" width="6.109375" style="184" customWidth="1"/>
    <col min="8086" max="8090" width="0" style="184" hidden="1" customWidth="1"/>
    <col min="8091" max="8091" width="5" style="184" customWidth="1"/>
    <col min="8092" max="8092" width="8.44140625" style="184" customWidth="1"/>
    <col min="8093" max="8093" width="5.5546875" style="184" customWidth="1"/>
    <col min="8094" max="8094" width="16.5546875" style="184" customWidth="1"/>
    <col min="8095" max="8338" width="11.44140625" style="184"/>
    <col min="8339" max="8339" width="21" style="184" customWidth="1"/>
    <col min="8340" max="8340" width="17.109375" style="184" customWidth="1"/>
    <col min="8341" max="8341" width="6.109375" style="184" customWidth="1"/>
    <col min="8342" max="8346" width="0" style="184" hidden="1" customWidth="1"/>
    <col min="8347" max="8347" width="5" style="184" customWidth="1"/>
    <col min="8348" max="8348" width="8.44140625" style="184" customWidth="1"/>
    <col min="8349" max="8349" width="5.5546875" style="184" customWidth="1"/>
    <col min="8350" max="8350" width="16.5546875" style="184" customWidth="1"/>
    <col min="8351" max="8594" width="11.44140625" style="184"/>
    <col min="8595" max="8595" width="21" style="184" customWidth="1"/>
    <col min="8596" max="8596" width="17.109375" style="184" customWidth="1"/>
    <col min="8597" max="8597" width="6.109375" style="184" customWidth="1"/>
    <col min="8598" max="8602" width="0" style="184" hidden="1" customWidth="1"/>
    <col min="8603" max="8603" width="5" style="184" customWidth="1"/>
    <col min="8604" max="8604" width="8.44140625" style="184" customWidth="1"/>
    <col min="8605" max="8605" width="5.5546875" style="184" customWidth="1"/>
    <col min="8606" max="8606" width="16.5546875" style="184" customWidth="1"/>
    <col min="8607" max="8850" width="11.44140625" style="184"/>
    <col min="8851" max="8851" width="21" style="184" customWidth="1"/>
    <col min="8852" max="8852" width="17.109375" style="184" customWidth="1"/>
    <col min="8853" max="8853" width="6.109375" style="184" customWidth="1"/>
    <col min="8854" max="8858" width="0" style="184" hidden="1" customWidth="1"/>
    <col min="8859" max="8859" width="5" style="184" customWidth="1"/>
    <col min="8860" max="8860" width="8.44140625" style="184" customWidth="1"/>
    <col min="8861" max="8861" width="5.5546875" style="184" customWidth="1"/>
    <col min="8862" max="8862" width="16.5546875" style="184" customWidth="1"/>
    <col min="8863" max="9106" width="11.44140625" style="184"/>
    <col min="9107" max="9107" width="21" style="184" customWidth="1"/>
    <col min="9108" max="9108" width="17.109375" style="184" customWidth="1"/>
    <col min="9109" max="9109" width="6.109375" style="184" customWidth="1"/>
    <col min="9110" max="9114" width="0" style="184" hidden="1" customWidth="1"/>
    <col min="9115" max="9115" width="5" style="184" customWidth="1"/>
    <col min="9116" max="9116" width="8.44140625" style="184" customWidth="1"/>
    <col min="9117" max="9117" width="5.5546875" style="184" customWidth="1"/>
    <col min="9118" max="9118" width="16.5546875" style="184" customWidth="1"/>
    <col min="9119" max="9362" width="11.44140625" style="184"/>
    <col min="9363" max="9363" width="21" style="184" customWidth="1"/>
    <col min="9364" max="9364" width="17.109375" style="184" customWidth="1"/>
    <col min="9365" max="9365" width="6.109375" style="184" customWidth="1"/>
    <col min="9366" max="9370" width="0" style="184" hidden="1" customWidth="1"/>
    <col min="9371" max="9371" width="5" style="184" customWidth="1"/>
    <col min="9372" max="9372" width="8.44140625" style="184" customWidth="1"/>
    <col min="9373" max="9373" width="5.5546875" style="184" customWidth="1"/>
    <col min="9374" max="9374" width="16.5546875" style="184" customWidth="1"/>
    <col min="9375" max="9618" width="11.44140625" style="184"/>
    <col min="9619" max="9619" width="21" style="184" customWidth="1"/>
    <col min="9620" max="9620" width="17.109375" style="184" customWidth="1"/>
    <col min="9621" max="9621" width="6.109375" style="184" customWidth="1"/>
    <col min="9622" max="9626" width="0" style="184" hidden="1" customWidth="1"/>
    <col min="9627" max="9627" width="5" style="184" customWidth="1"/>
    <col min="9628" max="9628" width="8.44140625" style="184" customWidth="1"/>
    <col min="9629" max="9629" width="5.5546875" style="184" customWidth="1"/>
    <col min="9630" max="9630" width="16.5546875" style="184" customWidth="1"/>
    <col min="9631" max="9874" width="11.44140625" style="184"/>
    <col min="9875" max="9875" width="21" style="184" customWidth="1"/>
    <col min="9876" max="9876" width="17.109375" style="184" customWidth="1"/>
    <col min="9877" max="9877" width="6.109375" style="184" customWidth="1"/>
    <col min="9878" max="9882" width="0" style="184" hidden="1" customWidth="1"/>
    <col min="9883" max="9883" width="5" style="184" customWidth="1"/>
    <col min="9884" max="9884" width="8.44140625" style="184" customWidth="1"/>
    <col min="9885" max="9885" width="5.5546875" style="184" customWidth="1"/>
    <col min="9886" max="9886" width="16.5546875" style="184" customWidth="1"/>
    <col min="9887" max="10130" width="11.44140625" style="184"/>
    <col min="10131" max="10131" width="21" style="184" customWidth="1"/>
    <col min="10132" max="10132" width="17.109375" style="184" customWidth="1"/>
    <col min="10133" max="10133" width="6.109375" style="184" customWidth="1"/>
    <col min="10134" max="10138" width="0" style="184" hidden="1" customWidth="1"/>
    <col min="10139" max="10139" width="5" style="184" customWidth="1"/>
    <col min="10140" max="10140" width="8.44140625" style="184" customWidth="1"/>
    <col min="10141" max="10141" width="5.5546875" style="184" customWidth="1"/>
    <col min="10142" max="10142" width="16.5546875" style="184" customWidth="1"/>
    <col min="10143" max="10386" width="11.44140625" style="184"/>
    <col min="10387" max="10387" width="21" style="184" customWidth="1"/>
    <col min="10388" max="10388" width="17.109375" style="184" customWidth="1"/>
    <col min="10389" max="10389" width="6.109375" style="184" customWidth="1"/>
    <col min="10390" max="10394" width="0" style="184" hidden="1" customWidth="1"/>
    <col min="10395" max="10395" width="5" style="184" customWidth="1"/>
    <col min="10396" max="10396" width="8.44140625" style="184" customWidth="1"/>
    <col min="10397" max="10397" width="5.5546875" style="184" customWidth="1"/>
    <col min="10398" max="10398" width="16.5546875" style="184" customWidth="1"/>
    <col min="10399" max="10642" width="11.44140625" style="184"/>
    <col min="10643" max="10643" width="21" style="184" customWidth="1"/>
    <col min="10644" max="10644" width="17.109375" style="184" customWidth="1"/>
    <col min="10645" max="10645" width="6.109375" style="184" customWidth="1"/>
    <col min="10646" max="10650" width="0" style="184" hidden="1" customWidth="1"/>
    <col min="10651" max="10651" width="5" style="184" customWidth="1"/>
    <col min="10652" max="10652" width="8.44140625" style="184" customWidth="1"/>
    <col min="10653" max="10653" width="5.5546875" style="184" customWidth="1"/>
    <col min="10654" max="10654" width="16.5546875" style="184" customWidth="1"/>
    <col min="10655" max="10898" width="11.44140625" style="184"/>
    <col min="10899" max="10899" width="21" style="184" customWidth="1"/>
    <col min="10900" max="10900" width="17.109375" style="184" customWidth="1"/>
    <col min="10901" max="10901" width="6.109375" style="184" customWidth="1"/>
    <col min="10902" max="10906" width="0" style="184" hidden="1" customWidth="1"/>
    <col min="10907" max="10907" width="5" style="184" customWidth="1"/>
    <col min="10908" max="10908" width="8.44140625" style="184" customWidth="1"/>
    <col min="10909" max="10909" width="5.5546875" style="184" customWidth="1"/>
    <col min="10910" max="10910" width="16.5546875" style="184" customWidth="1"/>
    <col min="10911" max="11154" width="11.44140625" style="184"/>
    <col min="11155" max="11155" width="21" style="184" customWidth="1"/>
    <col min="11156" max="11156" width="17.109375" style="184" customWidth="1"/>
    <col min="11157" max="11157" width="6.109375" style="184" customWidth="1"/>
    <col min="11158" max="11162" width="0" style="184" hidden="1" customWidth="1"/>
    <col min="11163" max="11163" width="5" style="184" customWidth="1"/>
    <col min="11164" max="11164" width="8.44140625" style="184" customWidth="1"/>
    <col min="11165" max="11165" width="5.5546875" style="184" customWidth="1"/>
    <col min="11166" max="11166" width="16.5546875" style="184" customWidth="1"/>
    <col min="11167" max="11410" width="11.44140625" style="184"/>
    <col min="11411" max="11411" width="21" style="184" customWidth="1"/>
    <col min="11412" max="11412" width="17.109375" style="184" customWidth="1"/>
    <col min="11413" max="11413" width="6.109375" style="184" customWidth="1"/>
    <col min="11414" max="11418" width="0" style="184" hidden="1" customWidth="1"/>
    <col min="11419" max="11419" width="5" style="184" customWidth="1"/>
    <col min="11420" max="11420" width="8.44140625" style="184" customWidth="1"/>
    <col min="11421" max="11421" width="5.5546875" style="184" customWidth="1"/>
    <col min="11422" max="11422" width="16.5546875" style="184" customWidth="1"/>
    <col min="11423" max="11666" width="11.44140625" style="184"/>
    <col min="11667" max="11667" width="21" style="184" customWidth="1"/>
    <col min="11668" max="11668" width="17.109375" style="184" customWidth="1"/>
    <col min="11669" max="11669" width="6.109375" style="184" customWidth="1"/>
    <col min="11670" max="11674" width="0" style="184" hidden="1" customWidth="1"/>
    <col min="11675" max="11675" width="5" style="184" customWidth="1"/>
    <col min="11676" max="11676" width="8.44140625" style="184" customWidth="1"/>
    <col min="11677" max="11677" width="5.5546875" style="184" customWidth="1"/>
    <col min="11678" max="11678" width="16.5546875" style="184" customWidth="1"/>
    <col min="11679" max="11922" width="11.44140625" style="184"/>
    <col min="11923" max="11923" width="21" style="184" customWidth="1"/>
    <col min="11924" max="11924" width="17.109375" style="184" customWidth="1"/>
    <col min="11925" max="11925" width="6.109375" style="184" customWidth="1"/>
    <col min="11926" max="11930" width="0" style="184" hidden="1" customWidth="1"/>
    <col min="11931" max="11931" width="5" style="184" customWidth="1"/>
    <col min="11932" max="11932" width="8.44140625" style="184" customWidth="1"/>
    <col min="11933" max="11933" width="5.5546875" style="184" customWidth="1"/>
    <col min="11934" max="11934" width="16.5546875" style="184" customWidth="1"/>
    <col min="11935" max="12178" width="11.44140625" style="184"/>
    <col min="12179" max="12179" width="21" style="184" customWidth="1"/>
    <col min="12180" max="12180" width="17.109375" style="184" customWidth="1"/>
    <col min="12181" max="12181" width="6.109375" style="184" customWidth="1"/>
    <col min="12182" max="12186" width="0" style="184" hidden="1" customWidth="1"/>
    <col min="12187" max="12187" width="5" style="184" customWidth="1"/>
    <col min="12188" max="12188" width="8.44140625" style="184" customWidth="1"/>
    <col min="12189" max="12189" width="5.5546875" style="184" customWidth="1"/>
    <col min="12190" max="12190" width="16.5546875" style="184" customWidth="1"/>
    <col min="12191" max="12434" width="11.44140625" style="184"/>
    <col min="12435" max="12435" width="21" style="184" customWidth="1"/>
    <col min="12436" max="12436" width="17.109375" style="184" customWidth="1"/>
    <col min="12437" max="12437" width="6.109375" style="184" customWidth="1"/>
    <col min="12438" max="12442" width="0" style="184" hidden="1" customWidth="1"/>
    <col min="12443" max="12443" width="5" style="184" customWidth="1"/>
    <col min="12444" max="12444" width="8.44140625" style="184" customWidth="1"/>
    <col min="12445" max="12445" width="5.5546875" style="184" customWidth="1"/>
    <col min="12446" max="12446" width="16.5546875" style="184" customWidth="1"/>
    <col min="12447" max="12690" width="11.44140625" style="184"/>
    <col min="12691" max="12691" width="21" style="184" customWidth="1"/>
    <col min="12692" max="12692" width="17.109375" style="184" customWidth="1"/>
    <col min="12693" max="12693" width="6.109375" style="184" customWidth="1"/>
    <col min="12694" max="12698" width="0" style="184" hidden="1" customWidth="1"/>
    <col min="12699" max="12699" width="5" style="184" customWidth="1"/>
    <col min="12700" max="12700" width="8.44140625" style="184" customWidth="1"/>
    <col min="12701" max="12701" width="5.5546875" style="184" customWidth="1"/>
    <col min="12702" max="12702" width="16.5546875" style="184" customWidth="1"/>
    <col min="12703" max="12946" width="11.44140625" style="184"/>
    <col min="12947" max="12947" width="21" style="184" customWidth="1"/>
    <col min="12948" max="12948" width="17.109375" style="184" customWidth="1"/>
    <col min="12949" max="12949" width="6.109375" style="184" customWidth="1"/>
    <col min="12950" max="12954" width="0" style="184" hidden="1" customWidth="1"/>
    <col min="12955" max="12955" width="5" style="184" customWidth="1"/>
    <col min="12956" max="12956" width="8.44140625" style="184" customWidth="1"/>
    <col min="12957" max="12957" width="5.5546875" style="184" customWidth="1"/>
    <col min="12958" max="12958" width="16.5546875" style="184" customWidth="1"/>
    <col min="12959" max="13202" width="11.44140625" style="184"/>
    <col min="13203" max="13203" width="21" style="184" customWidth="1"/>
    <col min="13204" max="13204" width="17.109375" style="184" customWidth="1"/>
    <col min="13205" max="13205" width="6.109375" style="184" customWidth="1"/>
    <col min="13206" max="13210" width="0" style="184" hidden="1" customWidth="1"/>
    <col min="13211" max="13211" width="5" style="184" customWidth="1"/>
    <col min="13212" max="13212" width="8.44140625" style="184" customWidth="1"/>
    <col min="13213" max="13213" width="5.5546875" style="184" customWidth="1"/>
    <col min="13214" max="13214" width="16.5546875" style="184" customWidth="1"/>
    <col min="13215" max="13458" width="11.44140625" style="184"/>
    <col min="13459" max="13459" width="21" style="184" customWidth="1"/>
    <col min="13460" max="13460" width="17.109375" style="184" customWidth="1"/>
    <col min="13461" max="13461" width="6.109375" style="184" customWidth="1"/>
    <col min="13462" max="13466" width="0" style="184" hidden="1" customWidth="1"/>
    <col min="13467" max="13467" width="5" style="184" customWidth="1"/>
    <col min="13468" max="13468" width="8.44140625" style="184" customWidth="1"/>
    <col min="13469" max="13469" width="5.5546875" style="184" customWidth="1"/>
    <col min="13470" max="13470" width="16.5546875" style="184" customWidth="1"/>
    <col min="13471" max="13714" width="11.44140625" style="184"/>
    <col min="13715" max="13715" width="21" style="184" customWidth="1"/>
    <col min="13716" max="13716" width="17.109375" style="184" customWidth="1"/>
    <col min="13717" max="13717" width="6.109375" style="184" customWidth="1"/>
    <col min="13718" max="13722" width="0" style="184" hidden="1" customWidth="1"/>
    <col min="13723" max="13723" width="5" style="184" customWidth="1"/>
    <col min="13724" max="13724" width="8.44140625" style="184" customWidth="1"/>
    <col min="13725" max="13725" width="5.5546875" style="184" customWidth="1"/>
    <col min="13726" max="13726" width="16.5546875" style="184" customWidth="1"/>
    <col min="13727" max="13970" width="11.44140625" style="184"/>
    <col min="13971" max="13971" width="21" style="184" customWidth="1"/>
    <col min="13972" max="13972" width="17.109375" style="184" customWidth="1"/>
    <col min="13973" max="13973" width="6.109375" style="184" customWidth="1"/>
    <col min="13974" max="13978" width="0" style="184" hidden="1" customWidth="1"/>
    <col min="13979" max="13979" width="5" style="184" customWidth="1"/>
    <col min="13980" max="13980" width="8.44140625" style="184" customWidth="1"/>
    <col min="13981" max="13981" width="5.5546875" style="184" customWidth="1"/>
    <col min="13982" max="13982" width="16.5546875" style="184" customWidth="1"/>
    <col min="13983" max="14226" width="11.44140625" style="184"/>
    <col min="14227" max="14227" width="21" style="184" customWidth="1"/>
    <col min="14228" max="14228" width="17.109375" style="184" customWidth="1"/>
    <col min="14229" max="14229" width="6.109375" style="184" customWidth="1"/>
    <col min="14230" max="14234" width="0" style="184" hidden="1" customWidth="1"/>
    <col min="14235" max="14235" width="5" style="184" customWidth="1"/>
    <col min="14236" max="14236" width="8.44140625" style="184" customWidth="1"/>
    <col min="14237" max="14237" width="5.5546875" style="184" customWidth="1"/>
    <col min="14238" max="14238" width="16.5546875" style="184" customWidth="1"/>
    <col min="14239" max="14482" width="11.44140625" style="184"/>
    <col min="14483" max="14483" width="21" style="184" customWidth="1"/>
    <col min="14484" max="14484" width="17.109375" style="184" customWidth="1"/>
    <col min="14485" max="14485" width="6.109375" style="184" customWidth="1"/>
    <col min="14486" max="14490" width="0" style="184" hidden="1" customWidth="1"/>
    <col min="14491" max="14491" width="5" style="184" customWidth="1"/>
    <col min="14492" max="14492" width="8.44140625" style="184" customWidth="1"/>
    <col min="14493" max="14493" width="5.5546875" style="184" customWidth="1"/>
    <col min="14494" max="14494" width="16.5546875" style="184" customWidth="1"/>
    <col min="14495" max="14738" width="11.44140625" style="184"/>
    <col min="14739" max="14739" width="21" style="184" customWidth="1"/>
    <col min="14740" max="14740" width="17.109375" style="184" customWidth="1"/>
    <col min="14741" max="14741" width="6.109375" style="184" customWidth="1"/>
    <col min="14742" max="14746" width="0" style="184" hidden="1" customWidth="1"/>
    <col min="14747" max="14747" width="5" style="184" customWidth="1"/>
    <col min="14748" max="14748" width="8.44140625" style="184" customWidth="1"/>
    <col min="14749" max="14749" width="5.5546875" style="184" customWidth="1"/>
    <col min="14750" max="14750" width="16.5546875" style="184" customWidth="1"/>
    <col min="14751" max="14994" width="11.44140625" style="184"/>
    <col min="14995" max="14995" width="21" style="184" customWidth="1"/>
    <col min="14996" max="14996" width="17.109375" style="184" customWidth="1"/>
    <col min="14997" max="14997" width="6.109375" style="184" customWidth="1"/>
    <col min="14998" max="15002" width="0" style="184" hidden="1" customWidth="1"/>
    <col min="15003" max="15003" width="5" style="184" customWidth="1"/>
    <col min="15004" max="15004" width="8.44140625" style="184" customWidth="1"/>
    <col min="15005" max="15005" width="5.5546875" style="184" customWidth="1"/>
    <col min="15006" max="15006" width="16.5546875" style="184" customWidth="1"/>
    <col min="15007" max="15250" width="11.44140625" style="184"/>
    <col min="15251" max="15251" width="21" style="184" customWidth="1"/>
    <col min="15252" max="15252" width="17.109375" style="184" customWidth="1"/>
    <col min="15253" max="15253" width="6.109375" style="184" customWidth="1"/>
    <col min="15254" max="15258" width="0" style="184" hidden="1" customWidth="1"/>
    <col min="15259" max="15259" width="5" style="184" customWidth="1"/>
    <col min="15260" max="15260" width="8.44140625" style="184" customWidth="1"/>
    <col min="15261" max="15261" width="5.5546875" style="184" customWidth="1"/>
    <col min="15262" max="15262" width="16.5546875" style="184" customWidth="1"/>
    <col min="15263" max="15506" width="11.44140625" style="184"/>
    <col min="15507" max="15507" width="21" style="184" customWidth="1"/>
    <col min="15508" max="15508" width="17.109375" style="184" customWidth="1"/>
    <col min="15509" max="15509" width="6.109375" style="184" customWidth="1"/>
    <col min="15510" max="15514" width="0" style="184" hidden="1" customWidth="1"/>
    <col min="15515" max="15515" width="5" style="184" customWidth="1"/>
    <col min="15516" max="15516" width="8.44140625" style="184" customWidth="1"/>
    <col min="15517" max="15517" width="5.5546875" style="184" customWidth="1"/>
    <col min="15518" max="15518" width="16.5546875" style="184" customWidth="1"/>
    <col min="15519" max="15762" width="11.44140625" style="184"/>
    <col min="15763" max="15763" width="21" style="184" customWidth="1"/>
    <col min="15764" max="15764" width="17.109375" style="184" customWidth="1"/>
    <col min="15765" max="15765" width="6.109375" style="184" customWidth="1"/>
    <col min="15766" max="15770" width="0" style="184" hidden="1" customWidth="1"/>
    <col min="15771" max="15771" width="5" style="184" customWidth="1"/>
    <col min="15772" max="15772" width="8.44140625" style="184" customWidth="1"/>
    <col min="15773" max="15773" width="5.5546875" style="184" customWidth="1"/>
    <col min="15774" max="15774" width="16.5546875" style="184" customWidth="1"/>
    <col min="15775" max="16018" width="11.44140625" style="184"/>
    <col min="16019" max="16019" width="21" style="184" customWidth="1"/>
    <col min="16020" max="16020" width="17.109375" style="184" customWidth="1"/>
    <col min="16021" max="16021" width="6.109375" style="184" customWidth="1"/>
    <col min="16022" max="16026" width="0" style="184" hidden="1" customWidth="1"/>
    <col min="16027" max="16027" width="5" style="184" customWidth="1"/>
    <col min="16028" max="16028" width="8.44140625" style="184" customWidth="1"/>
    <col min="16029" max="16029" width="5.5546875" style="184" customWidth="1"/>
    <col min="16030" max="16030" width="16.5546875" style="184" customWidth="1"/>
    <col min="16031" max="16384" width="11.44140625" style="184"/>
  </cols>
  <sheetData>
    <row r="1" spans="1:22" s="43" customFormat="1" ht="21" customHeight="1" x14ac:dyDescent="0.25">
      <c r="A1" s="737" t="s">
        <v>1259</v>
      </c>
      <c r="B1" s="735" t="s">
        <v>1</v>
      </c>
      <c r="C1" s="737" t="s">
        <v>1260</v>
      </c>
      <c r="D1" s="737" t="s">
        <v>1261</v>
      </c>
      <c r="E1" s="737" t="s">
        <v>3</v>
      </c>
      <c r="F1" s="737" t="s">
        <v>1262</v>
      </c>
      <c r="G1" s="737" t="s">
        <v>1263</v>
      </c>
      <c r="H1" s="737" t="s">
        <v>1264</v>
      </c>
      <c r="I1" s="737" t="s">
        <v>6</v>
      </c>
      <c r="J1" s="997" t="s">
        <v>1721</v>
      </c>
      <c r="K1" s="997" t="s">
        <v>78</v>
      </c>
      <c r="L1" s="997" t="s">
        <v>74</v>
      </c>
      <c r="M1" s="997" t="s">
        <v>76</v>
      </c>
      <c r="N1" s="997" t="s">
        <v>73</v>
      </c>
      <c r="O1" s="997" t="s">
        <v>72</v>
      </c>
      <c r="P1" s="997" t="s">
        <v>75</v>
      </c>
      <c r="Q1" s="997" t="s">
        <v>77</v>
      </c>
      <c r="R1" s="997" t="s">
        <v>86</v>
      </c>
      <c r="S1" s="974" t="s">
        <v>2784</v>
      </c>
      <c r="T1" s="974" t="s">
        <v>2789</v>
      </c>
      <c r="U1" s="997" t="s">
        <v>196</v>
      </c>
      <c r="V1" s="974" t="s">
        <v>1717</v>
      </c>
    </row>
    <row r="2" spans="1:22" s="43" customFormat="1" ht="100.5" customHeight="1" x14ac:dyDescent="0.25">
      <c r="A2" s="738"/>
      <c r="B2" s="736"/>
      <c r="C2" s="738" t="s">
        <v>7</v>
      </c>
      <c r="D2" s="738" t="s">
        <v>7</v>
      </c>
      <c r="E2" s="738" t="s">
        <v>8</v>
      </c>
      <c r="F2" s="738" t="s">
        <v>1265</v>
      </c>
      <c r="G2" s="738" t="s">
        <v>1266</v>
      </c>
      <c r="H2" s="738" t="s">
        <v>1267</v>
      </c>
      <c r="I2" s="738" t="s">
        <v>11</v>
      </c>
      <c r="J2" s="998"/>
      <c r="K2" s="998"/>
      <c r="L2" s="998"/>
      <c r="M2" s="998"/>
      <c r="N2" s="998"/>
      <c r="O2" s="998"/>
      <c r="P2" s="998"/>
      <c r="Q2" s="998"/>
      <c r="R2" s="999"/>
      <c r="S2" s="977"/>
      <c r="T2" s="975"/>
      <c r="U2" s="998"/>
      <c r="V2" s="975"/>
    </row>
    <row r="3" spans="1:22" s="43" customFormat="1" ht="138" customHeight="1" x14ac:dyDescent="0.25">
      <c r="A3" s="167" t="s">
        <v>39</v>
      </c>
      <c r="B3" s="739" t="s">
        <v>470</v>
      </c>
      <c r="C3" s="739" t="s">
        <v>1268</v>
      </c>
      <c r="D3" s="739" t="s">
        <v>1269</v>
      </c>
      <c r="E3" s="739" t="s">
        <v>1270</v>
      </c>
      <c r="F3" s="739" t="s">
        <v>1271</v>
      </c>
      <c r="G3" s="739" t="s">
        <v>1272</v>
      </c>
      <c r="H3" s="739" t="s">
        <v>1273</v>
      </c>
      <c r="I3" s="739" t="s">
        <v>1274</v>
      </c>
      <c r="J3" s="739" t="s">
        <v>1722</v>
      </c>
      <c r="K3" s="739" t="s">
        <v>79</v>
      </c>
      <c r="L3" s="739" t="s">
        <v>80</v>
      </c>
      <c r="M3" s="739" t="s">
        <v>81</v>
      </c>
      <c r="N3" s="739" t="s">
        <v>82</v>
      </c>
      <c r="O3" s="739" t="s">
        <v>83</v>
      </c>
      <c r="P3" s="739" t="s">
        <v>84</v>
      </c>
      <c r="Q3" s="739" t="s">
        <v>85</v>
      </c>
      <c r="R3" s="739" t="s">
        <v>87</v>
      </c>
      <c r="S3" s="740" t="s">
        <v>2783</v>
      </c>
      <c r="T3" s="740" t="s">
        <v>2790</v>
      </c>
      <c r="U3" s="739" t="s">
        <v>197</v>
      </c>
      <c r="V3" s="740" t="s">
        <v>1718</v>
      </c>
    </row>
    <row r="4" spans="1:22" ht="18" customHeight="1" x14ac:dyDescent="0.2">
      <c r="A4" s="976" t="s">
        <v>1975</v>
      </c>
      <c r="B4" s="976"/>
      <c r="C4" s="976"/>
      <c r="D4" s="976"/>
      <c r="E4" s="976"/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6"/>
      <c r="Q4" s="976"/>
      <c r="R4" s="976"/>
      <c r="S4" s="976"/>
      <c r="T4" s="976"/>
      <c r="U4" s="976"/>
      <c r="V4" s="976"/>
    </row>
    <row r="5" spans="1:22" s="52" customFormat="1" ht="18" x14ac:dyDescent="0.3">
      <c r="A5" s="47" t="s">
        <v>2786</v>
      </c>
      <c r="B5" s="48"/>
      <c r="C5" s="49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22" ht="15" customHeight="1" x14ac:dyDescent="0.35">
      <c r="A6" s="205" t="s">
        <v>1300</v>
      </c>
      <c r="B6" s="206"/>
      <c r="C6" s="68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</row>
    <row r="7" spans="1:22" s="183" customFormat="1" ht="46.8" x14ac:dyDescent="0.3">
      <c r="A7" s="60" t="s">
        <v>1301</v>
      </c>
      <c r="B7" s="87" t="s">
        <v>2770</v>
      </c>
      <c r="C7" s="168">
        <v>3600</v>
      </c>
      <c r="D7" s="62">
        <v>43</v>
      </c>
      <c r="E7" s="66">
        <v>20</v>
      </c>
      <c r="F7" s="62">
        <v>72</v>
      </c>
      <c r="G7" s="62">
        <v>21</v>
      </c>
      <c r="H7" s="66">
        <v>30</v>
      </c>
      <c r="I7" s="88" t="s">
        <v>1303</v>
      </c>
      <c r="J7" s="918">
        <f>S7/(1-R7)</f>
        <v>1.6140705882352946</v>
      </c>
      <c r="K7" s="65">
        <v>0.05</v>
      </c>
      <c r="L7" s="65">
        <v>0.02</v>
      </c>
      <c r="M7" s="65">
        <v>0.03</v>
      </c>
      <c r="N7" s="65">
        <v>0.04</v>
      </c>
      <c r="O7" s="65">
        <v>0.01</v>
      </c>
      <c r="P7" s="65">
        <v>0</v>
      </c>
      <c r="Q7" s="65">
        <v>0</v>
      </c>
      <c r="R7" s="65">
        <f>SUM(K7:Q7)</f>
        <v>0.15000000000000002</v>
      </c>
      <c r="S7" s="918">
        <f>T7*1.2</f>
        <v>1.3719600000000003</v>
      </c>
      <c r="T7" s="918">
        <v>1.1433000000000002</v>
      </c>
      <c r="U7" s="88" t="s">
        <v>1022</v>
      </c>
      <c r="V7" s="58" t="s">
        <v>1720</v>
      </c>
    </row>
    <row r="8" spans="1:22" ht="18" x14ac:dyDescent="0.2">
      <c r="E8" s="223"/>
      <c r="H8" s="223"/>
      <c r="J8" s="929"/>
      <c r="K8" s="95"/>
      <c r="L8" s="95"/>
      <c r="M8" s="95"/>
      <c r="N8" s="95"/>
      <c r="O8" s="95"/>
      <c r="P8" s="95"/>
      <c r="Q8" s="95"/>
      <c r="R8" s="95"/>
      <c r="S8" s="927"/>
      <c r="T8" s="918"/>
      <c r="U8" s="95"/>
      <c r="V8" s="95"/>
    </row>
    <row r="9" spans="1:22" ht="18" x14ac:dyDescent="0.3">
      <c r="A9" s="205" t="s">
        <v>1304</v>
      </c>
      <c r="C9" s="96"/>
      <c r="E9" s="224"/>
      <c r="F9" s="94"/>
      <c r="G9" s="94"/>
      <c r="H9" s="217"/>
      <c r="I9" s="96"/>
      <c r="J9" s="929"/>
      <c r="K9" s="95"/>
      <c r="L9" s="95"/>
      <c r="M9" s="95"/>
      <c r="N9" s="95"/>
      <c r="O9" s="95"/>
      <c r="P9" s="95"/>
      <c r="Q9" s="95"/>
      <c r="R9" s="95"/>
      <c r="S9" s="927"/>
      <c r="T9" s="918"/>
      <c r="U9" s="95"/>
      <c r="V9" s="95"/>
    </row>
    <row r="10" spans="1:22" s="183" customFormat="1" ht="46.8" x14ac:dyDescent="0.3">
      <c r="A10" s="60" t="s">
        <v>2758</v>
      </c>
      <c r="B10" s="87" t="s">
        <v>2771</v>
      </c>
      <c r="C10" s="168">
        <v>1800</v>
      </c>
      <c r="D10" s="62">
        <v>38</v>
      </c>
      <c r="E10" s="66">
        <v>30</v>
      </c>
      <c r="F10" s="62">
        <v>54</v>
      </c>
      <c r="G10" s="62">
        <v>17.13</v>
      </c>
      <c r="H10" s="66">
        <v>20</v>
      </c>
      <c r="I10" s="88" t="s">
        <v>17</v>
      </c>
      <c r="J10" s="918">
        <f>S10/(1-R10)</f>
        <v>2.1520941176470587</v>
      </c>
      <c r="K10" s="65">
        <v>0.05</v>
      </c>
      <c r="L10" s="65">
        <v>0.02</v>
      </c>
      <c r="M10" s="65">
        <v>0.03</v>
      </c>
      <c r="N10" s="65">
        <v>0.04</v>
      </c>
      <c r="O10" s="65">
        <v>0.01</v>
      </c>
      <c r="P10" s="65">
        <v>0</v>
      </c>
      <c r="Q10" s="65">
        <v>0</v>
      </c>
      <c r="R10" s="65">
        <f>SUM(K10:Q10)</f>
        <v>0.15000000000000002</v>
      </c>
      <c r="S10" s="918">
        <f t="shared" ref="S10:S13" si="0">T10*1.2</f>
        <v>1.8292799999999998</v>
      </c>
      <c r="T10" s="918">
        <v>1.5244</v>
      </c>
      <c r="U10" s="88" t="s">
        <v>1022</v>
      </c>
      <c r="V10" s="58" t="s">
        <v>1720</v>
      </c>
    </row>
    <row r="11" spans="1:22" s="183" customFormat="1" ht="46.8" x14ac:dyDescent="0.3">
      <c r="A11" s="60" t="s">
        <v>2759</v>
      </c>
      <c r="B11" s="87" t="s">
        <v>2772</v>
      </c>
      <c r="C11" s="168">
        <v>1500</v>
      </c>
      <c r="D11" s="62">
        <v>38</v>
      </c>
      <c r="E11" s="66">
        <v>30</v>
      </c>
      <c r="F11" s="62">
        <v>45</v>
      </c>
      <c r="G11" s="62">
        <v>14.5</v>
      </c>
      <c r="H11" s="66">
        <v>20</v>
      </c>
      <c r="I11" s="88" t="s">
        <v>17</v>
      </c>
      <c r="J11" s="918">
        <f>S11/(1-R11)</f>
        <v>2.1520941176470587</v>
      </c>
      <c r="K11" s="65">
        <v>0.05</v>
      </c>
      <c r="L11" s="65">
        <v>0.02</v>
      </c>
      <c r="M11" s="65">
        <v>0.03</v>
      </c>
      <c r="N11" s="65">
        <v>0.04</v>
      </c>
      <c r="O11" s="65">
        <v>0.01</v>
      </c>
      <c r="P11" s="65">
        <v>0</v>
      </c>
      <c r="Q11" s="65">
        <v>0</v>
      </c>
      <c r="R11" s="65">
        <f>SUM(K11:Q11)</f>
        <v>0.15000000000000002</v>
      </c>
      <c r="S11" s="918">
        <f t="shared" si="0"/>
        <v>1.8292799999999998</v>
      </c>
      <c r="T11" s="918">
        <v>1.5244</v>
      </c>
      <c r="U11" s="88" t="s">
        <v>1022</v>
      </c>
      <c r="V11" s="58" t="s">
        <v>1720</v>
      </c>
    </row>
    <row r="12" spans="1:22" s="183" customFormat="1" ht="46.8" x14ac:dyDescent="0.3">
      <c r="A12" s="60" t="s">
        <v>2760</v>
      </c>
      <c r="B12" s="87" t="s">
        <v>2773</v>
      </c>
      <c r="C12" s="168">
        <v>1200</v>
      </c>
      <c r="D12" s="62">
        <v>38</v>
      </c>
      <c r="E12" s="66">
        <v>60</v>
      </c>
      <c r="F12" s="62">
        <v>72</v>
      </c>
      <c r="G12" s="62">
        <v>18.149999999999999</v>
      </c>
      <c r="H12" s="66">
        <v>72</v>
      </c>
      <c r="I12" s="88" t="s">
        <v>69</v>
      </c>
      <c r="J12" s="918">
        <f>S12/(1-R12)</f>
        <v>1.5849882352941176</v>
      </c>
      <c r="K12" s="65">
        <v>0.05</v>
      </c>
      <c r="L12" s="65">
        <v>0.02</v>
      </c>
      <c r="M12" s="65">
        <v>0.03</v>
      </c>
      <c r="N12" s="65">
        <v>0.04</v>
      </c>
      <c r="O12" s="65">
        <v>0.01</v>
      </c>
      <c r="P12" s="65">
        <v>0</v>
      </c>
      <c r="Q12" s="65">
        <v>0</v>
      </c>
      <c r="R12" s="65">
        <f>SUM(K12:Q12)</f>
        <v>0.15000000000000002</v>
      </c>
      <c r="S12" s="918">
        <f t="shared" si="0"/>
        <v>1.34724</v>
      </c>
      <c r="T12" s="918">
        <v>1.1227</v>
      </c>
      <c r="U12" s="88" t="s">
        <v>1022</v>
      </c>
      <c r="V12" s="58" t="s">
        <v>1720</v>
      </c>
    </row>
    <row r="13" spans="1:22" s="183" customFormat="1" ht="46.8" x14ac:dyDescent="0.3">
      <c r="A13" s="60" t="s">
        <v>2761</v>
      </c>
      <c r="B13" s="87" t="s">
        <v>2774</v>
      </c>
      <c r="C13" s="168">
        <v>600</v>
      </c>
      <c r="D13" s="62">
        <v>38</v>
      </c>
      <c r="E13" s="66">
        <v>60</v>
      </c>
      <c r="F13" s="62">
        <v>36</v>
      </c>
      <c r="G13" s="62">
        <v>9.08</v>
      </c>
      <c r="H13" s="66">
        <v>144</v>
      </c>
      <c r="I13" s="88" t="s">
        <v>38</v>
      </c>
      <c r="J13" s="918">
        <f>S13/(1-R13)</f>
        <v>1.5849882352941176</v>
      </c>
      <c r="K13" s="65">
        <v>0.05</v>
      </c>
      <c r="L13" s="65">
        <v>0.02</v>
      </c>
      <c r="M13" s="65">
        <v>0.03</v>
      </c>
      <c r="N13" s="65">
        <v>0.04</v>
      </c>
      <c r="O13" s="65">
        <v>0.01</v>
      </c>
      <c r="P13" s="65">
        <v>0</v>
      </c>
      <c r="Q13" s="65">
        <v>0</v>
      </c>
      <c r="R13" s="65">
        <f>SUM(K13:Q13)</f>
        <v>0.15000000000000002</v>
      </c>
      <c r="S13" s="918">
        <f t="shared" si="0"/>
        <v>1.34724</v>
      </c>
      <c r="T13" s="918">
        <v>1.1227</v>
      </c>
      <c r="U13" s="88" t="s">
        <v>1022</v>
      </c>
      <c r="V13" s="58" t="s">
        <v>1720</v>
      </c>
    </row>
    <row r="14" spans="1:22" ht="18" x14ac:dyDescent="0.2">
      <c r="A14" s="734"/>
      <c r="B14" s="225"/>
      <c r="C14" s="178"/>
      <c r="D14" s="178"/>
      <c r="E14" s="179"/>
      <c r="F14" s="178"/>
      <c r="G14" s="178"/>
      <c r="H14" s="179"/>
      <c r="I14" s="96"/>
      <c r="J14" s="929"/>
      <c r="K14" s="95"/>
      <c r="L14" s="95"/>
      <c r="M14" s="95"/>
      <c r="N14" s="95"/>
      <c r="O14" s="95"/>
      <c r="P14" s="95"/>
      <c r="Q14" s="95"/>
      <c r="R14" s="95"/>
      <c r="S14" s="927"/>
      <c r="T14" s="918"/>
      <c r="U14" s="95"/>
      <c r="V14" s="95"/>
    </row>
    <row r="15" spans="1:22" s="52" customFormat="1" ht="18" x14ac:dyDescent="0.3">
      <c r="A15" s="226" t="s">
        <v>1292</v>
      </c>
      <c r="B15" s="227"/>
      <c r="C15" s="228"/>
      <c r="D15" s="228"/>
      <c r="E15" s="229"/>
      <c r="F15" s="147"/>
      <c r="G15" s="135"/>
      <c r="H15" s="136"/>
      <c r="I15" s="135"/>
      <c r="J15" s="930"/>
      <c r="K15" s="227"/>
      <c r="L15" s="227"/>
      <c r="M15" s="227"/>
      <c r="N15" s="227"/>
      <c r="O15" s="227"/>
      <c r="P15" s="227"/>
      <c r="Q15" s="227"/>
      <c r="R15" s="227"/>
      <c r="S15" s="928"/>
      <c r="T15" s="918"/>
      <c r="U15" s="227"/>
      <c r="V15" s="48"/>
    </row>
    <row r="16" spans="1:22" s="183" customFormat="1" ht="46.8" x14ac:dyDescent="0.3">
      <c r="A16" s="60" t="s">
        <v>2762</v>
      </c>
      <c r="B16" s="87" t="s">
        <v>2775</v>
      </c>
      <c r="C16" s="168">
        <v>1200</v>
      </c>
      <c r="D16" s="62">
        <v>38</v>
      </c>
      <c r="E16" s="66">
        <v>60</v>
      </c>
      <c r="F16" s="62">
        <v>72</v>
      </c>
      <c r="G16" s="62">
        <v>18.149999999999999</v>
      </c>
      <c r="H16" s="66">
        <v>72</v>
      </c>
      <c r="I16" s="88" t="s">
        <v>38</v>
      </c>
      <c r="J16" s="918">
        <f t="shared" ref="J16:J23" si="1">S16/(1-R16)</f>
        <v>2.399294117647059</v>
      </c>
      <c r="K16" s="65">
        <v>0.05</v>
      </c>
      <c r="L16" s="65">
        <v>0.02</v>
      </c>
      <c r="M16" s="65">
        <v>0.03</v>
      </c>
      <c r="N16" s="65">
        <v>0.04</v>
      </c>
      <c r="O16" s="65">
        <v>0.01</v>
      </c>
      <c r="P16" s="65">
        <v>0</v>
      </c>
      <c r="Q16" s="65">
        <v>0</v>
      </c>
      <c r="R16" s="65">
        <f t="shared" ref="R16:R22" si="2">SUM(K16:Q16)</f>
        <v>0.15000000000000002</v>
      </c>
      <c r="S16" s="918">
        <f t="shared" ref="S16:S23" si="3">T16*1.2</f>
        <v>2.0394000000000001</v>
      </c>
      <c r="T16" s="918">
        <v>1.6995</v>
      </c>
      <c r="U16" s="88" t="s">
        <v>1022</v>
      </c>
      <c r="V16" s="58" t="s">
        <v>1720</v>
      </c>
    </row>
    <row r="17" spans="1:22" s="183" customFormat="1" ht="46.8" x14ac:dyDescent="0.3">
      <c r="A17" s="60" t="s">
        <v>2763</v>
      </c>
      <c r="B17" s="87" t="s">
        <v>2776</v>
      </c>
      <c r="C17" s="168">
        <v>1200</v>
      </c>
      <c r="D17" s="62">
        <v>38</v>
      </c>
      <c r="E17" s="66">
        <v>60</v>
      </c>
      <c r="F17" s="62">
        <v>72</v>
      </c>
      <c r="G17" s="62">
        <v>18.149999999999999</v>
      </c>
      <c r="H17" s="66">
        <v>72</v>
      </c>
      <c r="I17" s="88" t="s">
        <v>38</v>
      </c>
      <c r="J17" s="918">
        <f t="shared" si="1"/>
        <v>2.399294117647059</v>
      </c>
      <c r="K17" s="65">
        <v>0.05</v>
      </c>
      <c r="L17" s="65">
        <v>0.02</v>
      </c>
      <c r="M17" s="65">
        <v>0.03</v>
      </c>
      <c r="N17" s="65">
        <v>0.04</v>
      </c>
      <c r="O17" s="65">
        <v>0.01</v>
      </c>
      <c r="P17" s="65">
        <v>0</v>
      </c>
      <c r="Q17" s="65">
        <v>0</v>
      </c>
      <c r="R17" s="65">
        <f t="shared" si="2"/>
        <v>0.15000000000000002</v>
      </c>
      <c r="S17" s="918">
        <f t="shared" si="3"/>
        <v>2.0394000000000001</v>
      </c>
      <c r="T17" s="918">
        <v>1.6995</v>
      </c>
      <c r="U17" s="88" t="s">
        <v>1022</v>
      </c>
      <c r="V17" s="58" t="s">
        <v>1720</v>
      </c>
    </row>
    <row r="18" spans="1:22" s="183" customFormat="1" ht="46.8" x14ac:dyDescent="0.3">
      <c r="A18" s="60" t="s">
        <v>2764</v>
      </c>
      <c r="B18" s="87" t="s">
        <v>2777</v>
      </c>
      <c r="C18" s="168">
        <v>1200</v>
      </c>
      <c r="D18" s="62">
        <v>38</v>
      </c>
      <c r="E18" s="66">
        <v>60</v>
      </c>
      <c r="F18" s="62">
        <v>72</v>
      </c>
      <c r="G18" s="62">
        <v>18.149999999999999</v>
      </c>
      <c r="H18" s="66">
        <v>72</v>
      </c>
      <c r="I18" s="88" t="s">
        <v>38</v>
      </c>
      <c r="J18" s="918">
        <f t="shared" si="1"/>
        <v>2.399294117647059</v>
      </c>
      <c r="K18" s="65">
        <v>0.05</v>
      </c>
      <c r="L18" s="65">
        <v>0.02</v>
      </c>
      <c r="M18" s="65">
        <v>0.03</v>
      </c>
      <c r="N18" s="65">
        <v>0.04</v>
      </c>
      <c r="O18" s="65">
        <v>0.01</v>
      </c>
      <c r="P18" s="65">
        <v>0</v>
      </c>
      <c r="Q18" s="65">
        <v>0</v>
      </c>
      <c r="R18" s="65">
        <f t="shared" si="2"/>
        <v>0.15000000000000002</v>
      </c>
      <c r="S18" s="918">
        <f t="shared" si="3"/>
        <v>2.0394000000000001</v>
      </c>
      <c r="T18" s="918">
        <v>1.6995</v>
      </c>
      <c r="U18" s="88" t="s">
        <v>1022</v>
      </c>
      <c r="V18" s="58" t="s">
        <v>1720</v>
      </c>
    </row>
    <row r="19" spans="1:22" s="183" customFormat="1" ht="46.8" x14ac:dyDescent="0.3">
      <c r="A19" s="60" t="s">
        <v>2765</v>
      </c>
      <c r="B19" s="87" t="s">
        <v>2778</v>
      </c>
      <c r="C19" s="168">
        <v>1200</v>
      </c>
      <c r="D19" s="62">
        <v>38</v>
      </c>
      <c r="E19" s="66">
        <v>60</v>
      </c>
      <c r="F19" s="62">
        <v>72</v>
      </c>
      <c r="G19" s="62">
        <v>18.149999999999999</v>
      </c>
      <c r="H19" s="66">
        <v>72</v>
      </c>
      <c r="I19" s="88" t="s">
        <v>38</v>
      </c>
      <c r="J19" s="918">
        <f t="shared" si="1"/>
        <v>2.399294117647059</v>
      </c>
      <c r="K19" s="65">
        <v>0.05</v>
      </c>
      <c r="L19" s="65">
        <v>0.02</v>
      </c>
      <c r="M19" s="65">
        <v>0.03</v>
      </c>
      <c r="N19" s="65">
        <v>0.04</v>
      </c>
      <c r="O19" s="65">
        <v>0.01</v>
      </c>
      <c r="P19" s="65">
        <v>0</v>
      </c>
      <c r="Q19" s="65">
        <v>0</v>
      </c>
      <c r="R19" s="65">
        <f>SUM(K19:Q19)</f>
        <v>0.15000000000000002</v>
      </c>
      <c r="S19" s="918">
        <f t="shared" si="3"/>
        <v>2.0394000000000001</v>
      </c>
      <c r="T19" s="918">
        <v>1.6995</v>
      </c>
      <c r="U19" s="88" t="s">
        <v>1022</v>
      </c>
      <c r="V19" s="58" t="s">
        <v>1720</v>
      </c>
    </row>
    <row r="20" spans="1:22" s="183" customFormat="1" ht="46.8" x14ac:dyDescent="0.3">
      <c r="A20" s="60" t="s">
        <v>2766</v>
      </c>
      <c r="B20" s="87" t="s">
        <v>2779</v>
      </c>
      <c r="C20" s="168">
        <v>600</v>
      </c>
      <c r="D20" s="62">
        <v>38</v>
      </c>
      <c r="E20" s="66">
        <v>60</v>
      </c>
      <c r="F20" s="62">
        <v>36</v>
      </c>
      <c r="G20" s="62">
        <v>9.08</v>
      </c>
      <c r="H20" s="66">
        <v>144</v>
      </c>
      <c r="I20" s="88" t="s">
        <v>38</v>
      </c>
      <c r="J20" s="918">
        <f t="shared" si="1"/>
        <v>2.399294117647059</v>
      </c>
      <c r="K20" s="65">
        <v>0.05</v>
      </c>
      <c r="L20" s="65">
        <v>0.02</v>
      </c>
      <c r="M20" s="65">
        <v>0.03</v>
      </c>
      <c r="N20" s="65">
        <v>0.04</v>
      </c>
      <c r="O20" s="65">
        <v>0.01</v>
      </c>
      <c r="P20" s="65">
        <v>0</v>
      </c>
      <c r="Q20" s="65">
        <v>0</v>
      </c>
      <c r="R20" s="65">
        <f t="shared" si="2"/>
        <v>0.15000000000000002</v>
      </c>
      <c r="S20" s="918">
        <f t="shared" si="3"/>
        <v>2.0394000000000001</v>
      </c>
      <c r="T20" s="918">
        <v>1.6995</v>
      </c>
      <c r="U20" s="88" t="s">
        <v>1022</v>
      </c>
      <c r="V20" s="58" t="s">
        <v>1720</v>
      </c>
    </row>
    <row r="21" spans="1:22" s="183" customFormat="1" ht="46.8" x14ac:dyDescent="0.3">
      <c r="A21" s="60" t="s">
        <v>2767</v>
      </c>
      <c r="B21" s="87" t="s">
        <v>2780</v>
      </c>
      <c r="C21" s="168">
        <v>600</v>
      </c>
      <c r="D21" s="62">
        <v>38</v>
      </c>
      <c r="E21" s="66">
        <v>60</v>
      </c>
      <c r="F21" s="62">
        <v>36</v>
      </c>
      <c r="G21" s="62">
        <v>9.08</v>
      </c>
      <c r="H21" s="66">
        <v>144</v>
      </c>
      <c r="I21" s="88" t="s">
        <v>38</v>
      </c>
      <c r="J21" s="918">
        <f t="shared" si="1"/>
        <v>2.399294117647059</v>
      </c>
      <c r="K21" s="65">
        <v>0.05</v>
      </c>
      <c r="L21" s="65">
        <v>0.02</v>
      </c>
      <c r="M21" s="65">
        <v>0.03</v>
      </c>
      <c r="N21" s="65">
        <v>0.04</v>
      </c>
      <c r="O21" s="65">
        <v>0.01</v>
      </c>
      <c r="P21" s="65">
        <v>0</v>
      </c>
      <c r="Q21" s="65">
        <v>0</v>
      </c>
      <c r="R21" s="65">
        <f t="shared" si="2"/>
        <v>0.15000000000000002</v>
      </c>
      <c r="S21" s="918">
        <f t="shared" si="3"/>
        <v>2.0394000000000001</v>
      </c>
      <c r="T21" s="918">
        <v>1.6995</v>
      </c>
      <c r="U21" s="88" t="s">
        <v>1022</v>
      </c>
      <c r="V21" s="58" t="s">
        <v>1720</v>
      </c>
    </row>
    <row r="22" spans="1:22" s="183" customFormat="1" ht="46.8" x14ac:dyDescent="0.3">
      <c r="A22" s="60" t="s">
        <v>2768</v>
      </c>
      <c r="B22" s="87" t="s">
        <v>2781</v>
      </c>
      <c r="C22" s="168">
        <v>600</v>
      </c>
      <c r="D22" s="62">
        <v>38</v>
      </c>
      <c r="E22" s="66">
        <v>60</v>
      </c>
      <c r="F22" s="62">
        <v>36</v>
      </c>
      <c r="G22" s="62">
        <v>9.08</v>
      </c>
      <c r="H22" s="66">
        <v>144</v>
      </c>
      <c r="I22" s="88" t="s">
        <v>38</v>
      </c>
      <c r="J22" s="918">
        <f t="shared" si="1"/>
        <v>2.399294117647059</v>
      </c>
      <c r="K22" s="65">
        <v>0.05</v>
      </c>
      <c r="L22" s="65">
        <v>0.02</v>
      </c>
      <c r="M22" s="65">
        <v>0.03</v>
      </c>
      <c r="N22" s="65">
        <v>0.04</v>
      </c>
      <c r="O22" s="65">
        <v>0.01</v>
      </c>
      <c r="P22" s="65">
        <v>0</v>
      </c>
      <c r="Q22" s="65">
        <v>0</v>
      </c>
      <c r="R22" s="65">
        <f t="shared" si="2"/>
        <v>0.15000000000000002</v>
      </c>
      <c r="S22" s="918">
        <f t="shared" si="3"/>
        <v>2.0394000000000001</v>
      </c>
      <c r="T22" s="918">
        <v>1.6995</v>
      </c>
      <c r="U22" s="88" t="s">
        <v>1022</v>
      </c>
      <c r="V22" s="58" t="s">
        <v>1720</v>
      </c>
    </row>
    <row r="23" spans="1:22" s="183" customFormat="1" ht="46.8" x14ac:dyDescent="0.3">
      <c r="A23" s="60" t="s">
        <v>2769</v>
      </c>
      <c r="B23" s="87" t="s">
        <v>2782</v>
      </c>
      <c r="C23" s="168">
        <v>600</v>
      </c>
      <c r="D23" s="62">
        <v>38</v>
      </c>
      <c r="E23" s="66">
        <v>60</v>
      </c>
      <c r="F23" s="62">
        <v>36</v>
      </c>
      <c r="G23" s="62">
        <v>9.08</v>
      </c>
      <c r="H23" s="66">
        <v>144</v>
      </c>
      <c r="I23" s="88" t="s">
        <v>38</v>
      </c>
      <c r="J23" s="918">
        <f t="shared" si="1"/>
        <v>2.399294117647059</v>
      </c>
      <c r="K23" s="65">
        <v>0.05</v>
      </c>
      <c r="L23" s="65">
        <v>0.02</v>
      </c>
      <c r="M23" s="65">
        <v>0.03</v>
      </c>
      <c r="N23" s="65">
        <v>0.04</v>
      </c>
      <c r="O23" s="65">
        <v>0.01</v>
      </c>
      <c r="P23" s="65">
        <v>0</v>
      </c>
      <c r="Q23" s="65">
        <v>0</v>
      </c>
      <c r="R23" s="65">
        <f>SUM(K23:Q23)</f>
        <v>0.15000000000000002</v>
      </c>
      <c r="S23" s="918">
        <f t="shared" si="3"/>
        <v>2.0394000000000001</v>
      </c>
      <c r="T23" s="918">
        <v>1.6995</v>
      </c>
      <c r="U23" s="88" t="s">
        <v>1022</v>
      </c>
      <c r="V23" s="58" t="s">
        <v>1720</v>
      </c>
    </row>
    <row r="24" spans="1:22" s="183" customFormat="1" ht="18" x14ac:dyDescent="0.3">
      <c r="A24" s="60"/>
      <c r="B24" s="87"/>
      <c r="C24" s="168"/>
      <c r="D24" s="62"/>
      <c r="E24" s="66"/>
      <c r="F24" s="62"/>
      <c r="G24" s="62"/>
      <c r="H24" s="66"/>
      <c r="I24" s="88"/>
      <c r="J24" s="918"/>
      <c r="K24" s="65"/>
      <c r="L24" s="65"/>
      <c r="M24" s="65"/>
      <c r="N24" s="65"/>
      <c r="O24" s="65"/>
      <c r="P24" s="65"/>
      <c r="Q24" s="65"/>
      <c r="R24" s="65"/>
      <c r="S24" s="918"/>
      <c r="T24" s="88"/>
      <c r="U24" s="88"/>
    </row>
    <row r="25" spans="1:22" s="234" customFormat="1" ht="15.6" x14ac:dyDescent="0.3">
      <c r="A25" s="205"/>
      <c r="B25" s="230"/>
      <c r="C25" s="231"/>
      <c r="D25" s="232"/>
      <c r="E25" s="231"/>
      <c r="F25" s="232"/>
      <c r="G25" s="232"/>
      <c r="H25" s="232"/>
      <c r="I25" s="232"/>
      <c r="J25" s="232"/>
      <c r="K25" s="233"/>
      <c r="L25" s="232"/>
      <c r="M25" s="231"/>
      <c r="N25" s="231"/>
      <c r="O25" s="231"/>
      <c r="P25" s="232"/>
      <c r="Q25" s="232"/>
      <c r="R25" s="232"/>
      <c r="S25" s="232"/>
      <c r="T25" s="231"/>
      <c r="U25" s="231"/>
    </row>
    <row r="26" spans="1:22" s="234" customFormat="1" ht="15.6" x14ac:dyDescent="0.3">
      <c r="A26" s="236"/>
      <c r="B26" s="237"/>
      <c r="C26" s="235"/>
      <c r="E26" s="235"/>
      <c r="G26" s="235"/>
      <c r="H26" s="235"/>
      <c r="I26" s="235"/>
      <c r="J26" s="235"/>
      <c r="K26" s="235"/>
      <c r="M26" s="235"/>
      <c r="N26" s="235"/>
      <c r="O26" s="235"/>
      <c r="T26" s="235"/>
      <c r="U26" s="221"/>
    </row>
    <row r="27" spans="1:22" s="234" customFormat="1" ht="15.6" x14ac:dyDescent="0.3">
      <c r="A27" s="236"/>
      <c r="B27" s="237"/>
      <c r="C27" s="235"/>
      <c r="E27" s="235"/>
      <c r="G27" s="235"/>
      <c r="H27" s="235"/>
      <c r="I27" s="235"/>
      <c r="J27" s="235"/>
      <c r="K27" s="238"/>
      <c r="U27" s="222"/>
    </row>
    <row r="28" spans="1:22" s="234" customFormat="1" ht="15.6" x14ac:dyDescent="0.3">
      <c r="A28" s="236"/>
      <c r="B28" s="237"/>
      <c r="D28" s="235"/>
      <c r="E28" s="238"/>
      <c r="U28" s="222"/>
    </row>
    <row r="29" spans="1:22" s="148" customFormat="1" ht="13.8" x14ac:dyDescent="0.3">
      <c r="A29" s="239"/>
      <c r="B29" s="240"/>
      <c r="C29" s="241"/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2"/>
    </row>
    <row r="30" spans="1:22" s="148" customFormat="1" ht="13.8" x14ac:dyDescent="0.3">
      <c r="B30" s="243"/>
      <c r="C30" s="244"/>
      <c r="U30" s="52"/>
    </row>
    <row r="31" spans="1:22" s="183" customFormat="1" x14ac:dyDescent="0.2">
      <c r="A31" s="245"/>
      <c r="B31" s="137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97"/>
    </row>
    <row r="149" spans="9:9" x14ac:dyDescent="0.2">
      <c r="I149" s="184">
        <v>1266.6192000000001</v>
      </c>
    </row>
  </sheetData>
  <sheetProtection algorithmName="SHA-512" hashValue="PCfi532zH2Xmo3AknaIBLbSNiezKXcbJYH4mVJ5S66FvaQfA7jn9nPoSkpYBrx29D1baH19bThe1QOKmMRUz4g==" saltValue="6iH5KoX1B/jUReue6JU5ig==" spinCount="100000" sheet="1" objects="1" scenarios="1"/>
  <autoFilter ref="A3:V3"/>
  <mergeCells count="14">
    <mergeCell ref="T1:T2"/>
    <mergeCell ref="A4:V4"/>
    <mergeCell ref="V1:V2"/>
    <mergeCell ref="U1:U2"/>
    <mergeCell ref="P1:P2"/>
    <mergeCell ref="Q1:Q2"/>
    <mergeCell ref="R1:R2"/>
    <mergeCell ref="O1:O2"/>
    <mergeCell ref="J1:J2"/>
    <mergeCell ref="K1:K2"/>
    <mergeCell ref="L1:L2"/>
    <mergeCell ref="M1:M2"/>
    <mergeCell ref="N1:N2"/>
    <mergeCell ref="S1:S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39" firstPageNumber="69" orientation="landscape" useFirstPageNumber="1" r:id="rId1"/>
  <headerFooter scaleWithDoc="0"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view="pageBreakPreview" zoomScale="55" zoomScaleNormal="70" zoomScaleSheetLayoutView="55" workbookViewId="0">
      <selection activeCell="J1" sqref="J1:W1048576"/>
    </sheetView>
  </sheetViews>
  <sheetFormatPr defaultColWidth="11.44140625" defaultRowHeight="10.199999999999999" x14ac:dyDescent="0.2"/>
  <cols>
    <col min="1" max="1" width="23" style="94" customWidth="1"/>
    <col min="2" max="2" width="51.109375" style="95" customWidth="1"/>
    <col min="3" max="3" width="10.88671875" style="184" customWidth="1"/>
    <col min="4" max="4" width="11.5546875" style="184" customWidth="1"/>
    <col min="5" max="5" width="15.5546875" style="184" customWidth="1"/>
    <col min="6" max="6" width="16.44140625" style="184" customWidth="1"/>
    <col min="7" max="7" width="14.44140625" style="184" customWidth="1"/>
    <col min="8" max="8" width="15" style="184" customWidth="1"/>
    <col min="9" max="9" width="11.5546875" style="184" customWidth="1"/>
    <col min="10" max="10" width="16.88671875" style="184" customWidth="1"/>
    <col min="11" max="11" width="18.109375" style="184" hidden="1" customWidth="1"/>
    <col min="12" max="12" width="23.109375" style="184" hidden="1" customWidth="1"/>
    <col min="13" max="13" width="24.109375" style="184" hidden="1" customWidth="1"/>
    <col min="14" max="14" width="15.109375" style="184" hidden="1" customWidth="1"/>
    <col min="15" max="15" width="16.44140625" style="184" hidden="1" customWidth="1"/>
    <col min="16" max="16" width="17.109375" style="184" hidden="1" customWidth="1"/>
    <col min="17" max="17" width="16.5546875" style="184" hidden="1" customWidth="1"/>
    <col min="18" max="19" width="12.44140625" style="184" hidden="1" customWidth="1"/>
    <col min="20" max="20" width="15" style="184" hidden="1" customWidth="1"/>
    <col min="21" max="21" width="15" style="184" customWidth="1"/>
    <col min="22" max="145" width="11.44140625" style="184"/>
    <col min="146" max="146" width="21" style="184" customWidth="1"/>
    <col min="147" max="147" width="17.109375" style="184" customWidth="1"/>
    <col min="148" max="148" width="6.109375" style="184" customWidth="1"/>
    <col min="149" max="153" width="0" style="184" hidden="1" customWidth="1"/>
    <col min="154" max="154" width="5" style="184" customWidth="1"/>
    <col min="155" max="155" width="8.44140625" style="184" customWidth="1"/>
    <col min="156" max="156" width="5.5546875" style="184" customWidth="1"/>
    <col min="157" max="157" width="16.5546875" style="184" customWidth="1"/>
    <col min="158" max="401" width="11.44140625" style="184"/>
    <col min="402" max="402" width="21" style="184" customWidth="1"/>
    <col min="403" max="403" width="17.109375" style="184" customWidth="1"/>
    <col min="404" max="404" width="6.109375" style="184" customWidth="1"/>
    <col min="405" max="409" width="0" style="184" hidden="1" customWidth="1"/>
    <col min="410" max="410" width="5" style="184" customWidth="1"/>
    <col min="411" max="411" width="8.44140625" style="184" customWidth="1"/>
    <col min="412" max="412" width="5.5546875" style="184" customWidth="1"/>
    <col min="413" max="413" width="16.5546875" style="184" customWidth="1"/>
    <col min="414" max="657" width="11.44140625" style="184"/>
    <col min="658" max="658" width="21" style="184" customWidth="1"/>
    <col min="659" max="659" width="17.109375" style="184" customWidth="1"/>
    <col min="660" max="660" width="6.109375" style="184" customWidth="1"/>
    <col min="661" max="665" width="0" style="184" hidden="1" customWidth="1"/>
    <col min="666" max="666" width="5" style="184" customWidth="1"/>
    <col min="667" max="667" width="8.44140625" style="184" customWidth="1"/>
    <col min="668" max="668" width="5.5546875" style="184" customWidth="1"/>
    <col min="669" max="669" width="16.5546875" style="184" customWidth="1"/>
    <col min="670" max="913" width="11.44140625" style="184"/>
    <col min="914" max="914" width="21" style="184" customWidth="1"/>
    <col min="915" max="915" width="17.109375" style="184" customWidth="1"/>
    <col min="916" max="916" width="6.109375" style="184" customWidth="1"/>
    <col min="917" max="921" width="0" style="184" hidden="1" customWidth="1"/>
    <col min="922" max="922" width="5" style="184" customWidth="1"/>
    <col min="923" max="923" width="8.44140625" style="184" customWidth="1"/>
    <col min="924" max="924" width="5.5546875" style="184" customWidth="1"/>
    <col min="925" max="925" width="16.5546875" style="184" customWidth="1"/>
    <col min="926" max="1169" width="11.44140625" style="184"/>
    <col min="1170" max="1170" width="21" style="184" customWidth="1"/>
    <col min="1171" max="1171" width="17.109375" style="184" customWidth="1"/>
    <col min="1172" max="1172" width="6.109375" style="184" customWidth="1"/>
    <col min="1173" max="1177" width="0" style="184" hidden="1" customWidth="1"/>
    <col min="1178" max="1178" width="5" style="184" customWidth="1"/>
    <col min="1179" max="1179" width="8.44140625" style="184" customWidth="1"/>
    <col min="1180" max="1180" width="5.5546875" style="184" customWidth="1"/>
    <col min="1181" max="1181" width="16.5546875" style="184" customWidth="1"/>
    <col min="1182" max="1425" width="11.44140625" style="184"/>
    <col min="1426" max="1426" width="21" style="184" customWidth="1"/>
    <col min="1427" max="1427" width="17.109375" style="184" customWidth="1"/>
    <col min="1428" max="1428" width="6.109375" style="184" customWidth="1"/>
    <col min="1429" max="1433" width="0" style="184" hidden="1" customWidth="1"/>
    <col min="1434" max="1434" width="5" style="184" customWidth="1"/>
    <col min="1435" max="1435" width="8.44140625" style="184" customWidth="1"/>
    <col min="1436" max="1436" width="5.5546875" style="184" customWidth="1"/>
    <col min="1437" max="1437" width="16.5546875" style="184" customWidth="1"/>
    <col min="1438" max="1681" width="11.44140625" style="184"/>
    <col min="1682" max="1682" width="21" style="184" customWidth="1"/>
    <col min="1683" max="1683" width="17.109375" style="184" customWidth="1"/>
    <col min="1684" max="1684" width="6.109375" style="184" customWidth="1"/>
    <col min="1685" max="1689" width="0" style="184" hidden="1" customWidth="1"/>
    <col min="1690" max="1690" width="5" style="184" customWidth="1"/>
    <col min="1691" max="1691" width="8.44140625" style="184" customWidth="1"/>
    <col min="1692" max="1692" width="5.5546875" style="184" customWidth="1"/>
    <col min="1693" max="1693" width="16.5546875" style="184" customWidth="1"/>
    <col min="1694" max="1937" width="11.44140625" style="184"/>
    <col min="1938" max="1938" width="21" style="184" customWidth="1"/>
    <col min="1939" max="1939" width="17.109375" style="184" customWidth="1"/>
    <col min="1940" max="1940" width="6.109375" style="184" customWidth="1"/>
    <col min="1941" max="1945" width="0" style="184" hidden="1" customWidth="1"/>
    <col min="1946" max="1946" width="5" style="184" customWidth="1"/>
    <col min="1947" max="1947" width="8.44140625" style="184" customWidth="1"/>
    <col min="1948" max="1948" width="5.5546875" style="184" customWidth="1"/>
    <col min="1949" max="1949" width="16.5546875" style="184" customWidth="1"/>
    <col min="1950" max="2193" width="11.44140625" style="184"/>
    <col min="2194" max="2194" width="21" style="184" customWidth="1"/>
    <col min="2195" max="2195" width="17.109375" style="184" customWidth="1"/>
    <col min="2196" max="2196" width="6.109375" style="184" customWidth="1"/>
    <col min="2197" max="2201" width="0" style="184" hidden="1" customWidth="1"/>
    <col min="2202" max="2202" width="5" style="184" customWidth="1"/>
    <col min="2203" max="2203" width="8.44140625" style="184" customWidth="1"/>
    <col min="2204" max="2204" width="5.5546875" style="184" customWidth="1"/>
    <col min="2205" max="2205" width="16.5546875" style="184" customWidth="1"/>
    <col min="2206" max="2449" width="11.44140625" style="184"/>
    <col min="2450" max="2450" width="21" style="184" customWidth="1"/>
    <col min="2451" max="2451" width="17.109375" style="184" customWidth="1"/>
    <col min="2452" max="2452" width="6.109375" style="184" customWidth="1"/>
    <col min="2453" max="2457" width="0" style="184" hidden="1" customWidth="1"/>
    <col min="2458" max="2458" width="5" style="184" customWidth="1"/>
    <col min="2459" max="2459" width="8.44140625" style="184" customWidth="1"/>
    <col min="2460" max="2460" width="5.5546875" style="184" customWidth="1"/>
    <col min="2461" max="2461" width="16.5546875" style="184" customWidth="1"/>
    <col min="2462" max="2705" width="11.44140625" style="184"/>
    <col min="2706" max="2706" width="21" style="184" customWidth="1"/>
    <col min="2707" max="2707" width="17.109375" style="184" customWidth="1"/>
    <col min="2708" max="2708" width="6.109375" style="184" customWidth="1"/>
    <col min="2709" max="2713" width="0" style="184" hidden="1" customWidth="1"/>
    <col min="2714" max="2714" width="5" style="184" customWidth="1"/>
    <col min="2715" max="2715" width="8.44140625" style="184" customWidth="1"/>
    <col min="2716" max="2716" width="5.5546875" style="184" customWidth="1"/>
    <col min="2717" max="2717" width="16.5546875" style="184" customWidth="1"/>
    <col min="2718" max="2961" width="11.44140625" style="184"/>
    <col min="2962" max="2962" width="21" style="184" customWidth="1"/>
    <col min="2963" max="2963" width="17.109375" style="184" customWidth="1"/>
    <col min="2964" max="2964" width="6.109375" style="184" customWidth="1"/>
    <col min="2965" max="2969" width="0" style="184" hidden="1" customWidth="1"/>
    <col min="2970" max="2970" width="5" style="184" customWidth="1"/>
    <col min="2971" max="2971" width="8.44140625" style="184" customWidth="1"/>
    <col min="2972" max="2972" width="5.5546875" style="184" customWidth="1"/>
    <col min="2973" max="2973" width="16.5546875" style="184" customWidth="1"/>
    <col min="2974" max="3217" width="11.44140625" style="184"/>
    <col min="3218" max="3218" width="21" style="184" customWidth="1"/>
    <col min="3219" max="3219" width="17.109375" style="184" customWidth="1"/>
    <col min="3220" max="3220" width="6.109375" style="184" customWidth="1"/>
    <col min="3221" max="3225" width="0" style="184" hidden="1" customWidth="1"/>
    <col min="3226" max="3226" width="5" style="184" customWidth="1"/>
    <col min="3227" max="3227" width="8.44140625" style="184" customWidth="1"/>
    <col min="3228" max="3228" width="5.5546875" style="184" customWidth="1"/>
    <col min="3229" max="3229" width="16.5546875" style="184" customWidth="1"/>
    <col min="3230" max="3473" width="11.44140625" style="184"/>
    <col min="3474" max="3474" width="21" style="184" customWidth="1"/>
    <col min="3475" max="3475" width="17.109375" style="184" customWidth="1"/>
    <col min="3476" max="3476" width="6.109375" style="184" customWidth="1"/>
    <col min="3477" max="3481" width="0" style="184" hidden="1" customWidth="1"/>
    <col min="3482" max="3482" width="5" style="184" customWidth="1"/>
    <col min="3483" max="3483" width="8.44140625" style="184" customWidth="1"/>
    <col min="3484" max="3484" width="5.5546875" style="184" customWidth="1"/>
    <col min="3485" max="3485" width="16.5546875" style="184" customWidth="1"/>
    <col min="3486" max="3729" width="11.44140625" style="184"/>
    <col min="3730" max="3730" width="21" style="184" customWidth="1"/>
    <col min="3731" max="3731" width="17.109375" style="184" customWidth="1"/>
    <col min="3732" max="3732" width="6.109375" style="184" customWidth="1"/>
    <col min="3733" max="3737" width="0" style="184" hidden="1" customWidth="1"/>
    <col min="3738" max="3738" width="5" style="184" customWidth="1"/>
    <col min="3739" max="3739" width="8.44140625" style="184" customWidth="1"/>
    <col min="3740" max="3740" width="5.5546875" style="184" customWidth="1"/>
    <col min="3741" max="3741" width="16.5546875" style="184" customWidth="1"/>
    <col min="3742" max="3985" width="11.44140625" style="184"/>
    <col min="3986" max="3986" width="21" style="184" customWidth="1"/>
    <col min="3987" max="3987" width="17.109375" style="184" customWidth="1"/>
    <col min="3988" max="3988" width="6.109375" style="184" customWidth="1"/>
    <col min="3989" max="3993" width="0" style="184" hidden="1" customWidth="1"/>
    <col min="3994" max="3994" width="5" style="184" customWidth="1"/>
    <col min="3995" max="3995" width="8.44140625" style="184" customWidth="1"/>
    <col min="3996" max="3996" width="5.5546875" style="184" customWidth="1"/>
    <col min="3997" max="3997" width="16.5546875" style="184" customWidth="1"/>
    <col min="3998" max="4241" width="11.44140625" style="184"/>
    <col min="4242" max="4242" width="21" style="184" customWidth="1"/>
    <col min="4243" max="4243" width="17.109375" style="184" customWidth="1"/>
    <col min="4244" max="4244" width="6.109375" style="184" customWidth="1"/>
    <col min="4245" max="4249" width="0" style="184" hidden="1" customWidth="1"/>
    <col min="4250" max="4250" width="5" style="184" customWidth="1"/>
    <col min="4251" max="4251" width="8.44140625" style="184" customWidth="1"/>
    <col min="4252" max="4252" width="5.5546875" style="184" customWidth="1"/>
    <col min="4253" max="4253" width="16.5546875" style="184" customWidth="1"/>
    <col min="4254" max="4497" width="11.44140625" style="184"/>
    <col min="4498" max="4498" width="21" style="184" customWidth="1"/>
    <col min="4499" max="4499" width="17.109375" style="184" customWidth="1"/>
    <col min="4500" max="4500" width="6.109375" style="184" customWidth="1"/>
    <col min="4501" max="4505" width="0" style="184" hidden="1" customWidth="1"/>
    <col min="4506" max="4506" width="5" style="184" customWidth="1"/>
    <col min="4507" max="4507" width="8.44140625" style="184" customWidth="1"/>
    <col min="4508" max="4508" width="5.5546875" style="184" customWidth="1"/>
    <col min="4509" max="4509" width="16.5546875" style="184" customWidth="1"/>
    <col min="4510" max="4753" width="11.44140625" style="184"/>
    <col min="4754" max="4754" width="21" style="184" customWidth="1"/>
    <col min="4755" max="4755" width="17.109375" style="184" customWidth="1"/>
    <col min="4756" max="4756" width="6.109375" style="184" customWidth="1"/>
    <col min="4757" max="4761" width="0" style="184" hidden="1" customWidth="1"/>
    <col min="4762" max="4762" width="5" style="184" customWidth="1"/>
    <col min="4763" max="4763" width="8.44140625" style="184" customWidth="1"/>
    <col min="4764" max="4764" width="5.5546875" style="184" customWidth="1"/>
    <col min="4765" max="4765" width="16.5546875" style="184" customWidth="1"/>
    <col min="4766" max="5009" width="11.44140625" style="184"/>
    <col min="5010" max="5010" width="21" style="184" customWidth="1"/>
    <col min="5011" max="5011" width="17.109375" style="184" customWidth="1"/>
    <col min="5012" max="5012" width="6.109375" style="184" customWidth="1"/>
    <col min="5013" max="5017" width="0" style="184" hidden="1" customWidth="1"/>
    <col min="5018" max="5018" width="5" style="184" customWidth="1"/>
    <col min="5019" max="5019" width="8.44140625" style="184" customWidth="1"/>
    <col min="5020" max="5020" width="5.5546875" style="184" customWidth="1"/>
    <col min="5021" max="5021" width="16.5546875" style="184" customWidth="1"/>
    <col min="5022" max="5265" width="11.44140625" style="184"/>
    <col min="5266" max="5266" width="21" style="184" customWidth="1"/>
    <col min="5267" max="5267" width="17.109375" style="184" customWidth="1"/>
    <col min="5268" max="5268" width="6.109375" style="184" customWidth="1"/>
    <col min="5269" max="5273" width="0" style="184" hidden="1" customWidth="1"/>
    <col min="5274" max="5274" width="5" style="184" customWidth="1"/>
    <col min="5275" max="5275" width="8.44140625" style="184" customWidth="1"/>
    <col min="5276" max="5276" width="5.5546875" style="184" customWidth="1"/>
    <col min="5277" max="5277" width="16.5546875" style="184" customWidth="1"/>
    <col min="5278" max="5521" width="11.44140625" style="184"/>
    <col min="5522" max="5522" width="21" style="184" customWidth="1"/>
    <col min="5523" max="5523" width="17.109375" style="184" customWidth="1"/>
    <col min="5524" max="5524" width="6.109375" style="184" customWidth="1"/>
    <col min="5525" max="5529" width="0" style="184" hidden="1" customWidth="1"/>
    <col min="5530" max="5530" width="5" style="184" customWidth="1"/>
    <col min="5531" max="5531" width="8.44140625" style="184" customWidth="1"/>
    <col min="5532" max="5532" width="5.5546875" style="184" customWidth="1"/>
    <col min="5533" max="5533" width="16.5546875" style="184" customWidth="1"/>
    <col min="5534" max="5777" width="11.44140625" style="184"/>
    <col min="5778" max="5778" width="21" style="184" customWidth="1"/>
    <col min="5779" max="5779" width="17.109375" style="184" customWidth="1"/>
    <col min="5780" max="5780" width="6.109375" style="184" customWidth="1"/>
    <col min="5781" max="5785" width="0" style="184" hidden="1" customWidth="1"/>
    <col min="5786" max="5786" width="5" style="184" customWidth="1"/>
    <col min="5787" max="5787" width="8.44140625" style="184" customWidth="1"/>
    <col min="5788" max="5788" width="5.5546875" style="184" customWidth="1"/>
    <col min="5789" max="5789" width="16.5546875" style="184" customWidth="1"/>
    <col min="5790" max="6033" width="11.44140625" style="184"/>
    <col min="6034" max="6034" width="21" style="184" customWidth="1"/>
    <col min="6035" max="6035" width="17.109375" style="184" customWidth="1"/>
    <col min="6036" max="6036" width="6.109375" style="184" customWidth="1"/>
    <col min="6037" max="6041" width="0" style="184" hidden="1" customWidth="1"/>
    <col min="6042" max="6042" width="5" style="184" customWidth="1"/>
    <col min="6043" max="6043" width="8.44140625" style="184" customWidth="1"/>
    <col min="6044" max="6044" width="5.5546875" style="184" customWidth="1"/>
    <col min="6045" max="6045" width="16.5546875" style="184" customWidth="1"/>
    <col min="6046" max="6289" width="11.44140625" style="184"/>
    <col min="6290" max="6290" width="21" style="184" customWidth="1"/>
    <col min="6291" max="6291" width="17.109375" style="184" customWidth="1"/>
    <col min="6292" max="6292" width="6.109375" style="184" customWidth="1"/>
    <col min="6293" max="6297" width="0" style="184" hidden="1" customWidth="1"/>
    <col min="6298" max="6298" width="5" style="184" customWidth="1"/>
    <col min="6299" max="6299" width="8.44140625" style="184" customWidth="1"/>
    <col min="6300" max="6300" width="5.5546875" style="184" customWidth="1"/>
    <col min="6301" max="6301" width="16.5546875" style="184" customWidth="1"/>
    <col min="6302" max="6545" width="11.44140625" style="184"/>
    <col min="6546" max="6546" width="21" style="184" customWidth="1"/>
    <col min="6547" max="6547" width="17.109375" style="184" customWidth="1"/>
    <col min="6548" max="6548" width="6.109375" style="184" customWidth="1"/>
    <col min="6549" max="6553" width="0" style="184" hidden="1" customWidth="1"/>
    <col min="6554" max="6554" width="5" style="184" customWidth="1"/>
    <col min="6555" max="6555" width="8.44140625" style="184" customWidth="1"/>
    <col min="6556" max="6556" width="5.5546875" style="184" customWidth="1"/>
    <col min="6557" max="6557" width="16.5546875" style="184" customWidth="1"/>
    <col min="6558" max="6801" width="11.44140625" style="184"/>
    <col min="6802" max="6802" width="21" style="184" customWidth="1"/>
    <col min="6803" max="6803" width="17.109375" style="184" customWidth="1"/>
    <col min="6804" max="6804" width="6.109375" style="184" customWidth="1"/>
    <col min="6805" max="6809" width="0" style="184" hidden="1" customWidth="1"/>
    <col min="6810" max="6810" width="5" style="184" customWidth="1"/>
    <col min="6811" max="6811" width="8.44140625" style="184" customWidth="1"/>
    <col min="6812" max="6812" width="5.5546875" style="184" customWidth="1"/>
    <col min="6813" max="6813" width="16.5546875" style="184" customWidth="1"/>
    <col min="6814" max="7057" width="11.44140625" style="184"/>
    <col min="7058" max="7058" width="21" style="184" customWidth="1"/>
    <col min="7059" max="7059" width="17.109375" style="184" customWidth="1"/>
    <col min="7060" max="7060" width="6.109375" style="184" customWidth="1"/>
    <col min="7061" max="7065" width="0" style="184" hidden="1" customWidth="1"/>
    <col min="7066" max="7066" width="5" style="184" customWidth="1"/>
    <col min="7067" max="7067" width="8.44140625" style="184" customWidth="1"/>
    <col min="7068" max="7068" width="5.5546875" style="184" customWidth="1"/>
    <col min="7069" max="7069" width="16.5546875" style="184" customWidth="1"/>
    <col min="7070" max="7313" width="11.44140625" style="184"/>
    <col min="7314" max="7314" width="21" style="184" customWidth="1"/>
    <col min="7315" max="7315" width="17.109375" style="184" customWidth="1"/>
    <col min="7316" max="7316" width="6.109375" style="184" customWidth="1"/>
    <col min="7317" max="7321" width="0" style="184" hidden="1" customWidth="1"/>
    <col min="7322" max="7322" width="5" style="184" customWidth="1"/>
    <col min="7323" max="7323" width="8.44140625" style="184" customWidth="1"/>
    <col min="7324" max="7324" width="5.5546875" style="184" customWidth="1"/>
    <col min="7325" max="7325" width="16.5546875" style="184" customWidth="1"/>
    <col min="7326" max="7569" width="11.44140625" style="184"/>
    <col min="7570" max="7570" width="21" style="184" customWidth="1"/>
    <col min="7571" max="7571" width="17.109375" style="184" customWidth="1"/>
    <col min="7572" max="7572" width="6.109375" style="184" customWidth="1"/>
    <col min="7573" max="7577" width="0" style="184" hidden="1" customWidth="1"/>
    <col min="7578" max="7578" width="5" style="184" customWidth="1"/>
    <col min="7579" max="7579" width="8.44140625" style="184" customWidth="1"/>
    <col min="7580" max="7580" width="5.5546875" style="184" customWidth="1"/>
    <col min="7581" max="7581" width="16.5546875" style="184" customWidth="1"/>
    <col min="7582" max="7825" width="11.44140625" style="184"/>
    <col min="7826" max="7826" width="21" style="184" customWidth="1"/>
    <col min="7827" max="7827" width="17.109375" style="184" customWidth="1"/>
    <col min="7828" max="7828" width="6.109375" style="184" customWidth="1"/>
    <col min="7829" max="7833" width="0" style="184" hidden="1" customWidth="1"/>
    <col min="7834" max="7834" width="5" style="184" customWidth="1"/>
    <col min="7835" max="7835" width="8.44140625" style="184" customWidth="1"/>
    <col min="7836" max="7836" width="5.5546875" style="184" customWidth="1"/>
    <col min="7837" max="7837" width="16.5546875" style="184" customWidth="1"/>
    <col min="7838" max="8081" width="11.44140625" style="184"/>
    <col min="8082" max="8082" width="21" style="184" customWidth="1"/>
    <col min="8083" max="8083" width="17.109375" style="184" customWidth="1"/>
    <col min="8084" max="8084" width="6.109375" style="184" customWidth="1"/>
    <col min="8085" max="8089" width="0" style="184" hidden="1" customWidth="1"/>
    <col min="8090" max="8090" width="5" style="184" customWidth="1"/>
    <col min="8091" max="8091" width="8.44140625" style="184" customWidth="1"/>
    <col min="8092" max="8092" width="5.5546875" style="184" customWidth="1"/>
    <col min="8093" max="8093" width="16.5546875" style="184" customWidth="1"/>
    <col min="8094" max="8337" width="11.44140625" style="184"/>
    <col min="8338" max="8338" width="21" style="184" customWidth="1"/>
    <col min="8339" max="8339" width="17.109375" style="184" customWidth="1"/>
    <col min="8340" max="8340" width="6.109375" style="184" customWidth="1"/>
    <col min="8341" max="8345" width="0" style="184" hidden="1" customWidth="1"/>
    <col min="8346" max="8346" width="5" style="184" customWidth="1"/>
    <col min="8347" max="8347" width="8.44140625" style="184" customWidth="1"/>
    <col min="8348" max="8348" width="5.5546875" style="184" customWidth="1"/>
    <col min="8349" max="8349" width="16.5546875" style="184" customWidth="1"/>
    <col min="8350" max="8593" width="11.44140625" style="184"/>
    <col min="8594" max="8594" width="21" style="184" customWidth="1"/>
    <col min="8595" max="8595" width="17.109375" style="184" customWidth="1"/>
    <col min="8596" max="8596" width="6.109375" style="184" customWidth="1"/>
    <col min="8597" max="8601" width="0" style="184" hidden="1" customWidth="1"/>
    <col min="8602" max="8602" width="5" style="184" customWidth="1"/>
    <col min="8603" max="8603" width="8.44140625" style="184" customWidth="1"/>
    <col min="8604" max="8604" width="5.5546875" style="184" customWidth="1"/>
    <col min="8605" max="8605" width="16.5546875" style="184" customWidth="1"/>
    <col min="8606" max="8849" width="11.44140625" style="184"/>
    <col min="8850" max="8850" width="21" style="184" customWidth="1"/>
    <col min="8851" max="8851" width="17.109375" style="184" customWidth="1"/>
    <col min="8852" max="8852" width="6.109375" style="184" customWidth="1"/>
    <col min="8853" max="8857" width="0" style="184" hidden="1" customWidth="1"/>
    <col min="8858" max="8858" width="5" style="184" customWidth="1"/>
    <col min="8859" max="8859" width="8.44140625" style="184" customWidth="1"/>
    <col min="8860" max="8860" width="5.5546875" style="184" customWidth="1"/>
    <col min="8861" max="8861" width="16.5546875" style="184" customWidth="1"/>
    <col min="8862" max="9105" width="11.44140625" style="184"/>
    <col min="9106" max="9106" width="21" style="184" customWidth="1"/>
    <col min="9107" max="9107" width="17.109375" style="184" customWidth="1"/>
    <col min="9108" max="9108" width="6.109375" style="184" customWidth="1"/>
    <col min="9109" max="9113" width="0" style="184" hidden="1" customWidth="1"/>
    <col min="9114" max="9114" width="5" style="184" customWidth="1"/>
    <col min="9115" max="9115" width="8.44140625" style="184" customWidth="1"/>
    <col min="9116" max="9116" width="5.5546875" style="184" customWidth="1"/>
    <col min="9117" max="9117" width="16.5546875" style="184" customWidth="1"/>
    <col min="9118" max="9361" width="11.44140625" style="184"/>
    <col min="9362" max="9362" width="21" style="184" customWidth="1"/>
    <col min="9363" max="9363" width="17.109375" style="184" customWidth="1"/>
    <col min="9364" max="9364" width="6.109375" style="184" customWidth="1"/>
    <col min="9365" max="9369" width="0" style="184" hidden="1" customWidth="1"/>
    <col min="9370" max="9370" width="5" style="184" customWidth="1"/>
    <col min="9371" max="9371" width="8.44140625" style="184" customWidth="1"/>
    <col min="9372" max="9372" width="5.5546875" style="184" customWidth="1"/>
    <col min="9373" max="9373" width="16.5546875" style="184" customWidth="1"/>
    <col min="9374" max="9617" width="11.44140625" style="184"/>
    <col min="9618" max="9618" width="21" style="184" customWidth="1"/>
    <col min="9619" max="9619" width="17.109375" style="184" customWidth="1"/>
    <col min="9620" max="9620" width="6.109375" style="184" customWidth="1"/>
    <col min="9621" max="9625" width="0" style="184" hidden="1" customWidth="1"/>
    <col min="9626" max="9626" width="5" style="184" customWidth="1"/>
    <col min="9627" max="9627" width="8.44140625" style="184" customWidth="1"/>
    <col min="9628" max="9628" width="5.5546875" style="184" customWidth="1"/>
    <col min="9629" max="9629" width="16.5546875" style="184" customWidth="1"/>
    <col min="9630" max="9873" width="11.44140625" style="184"/>
    <col min="9874" max="9874" width="21" style="184" customWidth="1"/>
    <col min="9875" max="9875" width="17.109375" style="184" customWidth="1"/>
    <col min="9876" max="9876" width="6.109375" style="184" customWidth="1"/>
    <col min="9877" max="9881" width="0" style="184" hidden="1" customWidth="1"/>
    <col min="9882" max="9882" width="5" style="184" customWidth="1"/>
    <col min="9883" max="9883" width="8.44140625" style="184" customWidth="1"/>
    <col min="9884" max="9884" width="5.5546875" style="184" customWidth="1"/>
    <col min="9885" max="9885" width="16.5546875" style="184" customWidth="1"/>
    <col min="9886" max="10129" width="11.44140625" style="184"/>
    <col min="10130" max="10130" width="21" style="184" customWidth="1"/>
    <col min="10131" max="10131" width="17.109375" style="184" customWidth="1"/>
    <col min="10132" max="10132" width="6.109375" style="184" customWidth="1"/>
    <col min="10133" max="10137" width="0" style="184" hidden="1" customWidth="1"/>
    <col min="10138" max="10138" width="5" style="184" customWidth="1"/>
    <col min="10139" max="10139" width="8.44140625" style="184" customWidth="1"/>
    <col min="10140" max="10140" width="5.5546875" style="184" customWidth="1"/>
    <col min="10141" max="10141" width="16.5546875" style="184" customWidth="1"/>
    <col min="10142" max="10385" width="11.44140625" style="184"/>
    <col min="10386" max="10386" width="21" style="184" customWidth="1"/>
    <col min="10387" max="10387" width="17.109375" style="184" customWidth="1"/>
    <col min="10388" max="10388" width="6.109375" style="184" customWidth="1"/>
    <col min="10389" max="10393" width="0" style="184" hidden="1" customWidth="1"/>
    <col min="10394" max="10394" width="5" style="184" customWidth="1"/>
    <col min="10395" max="10395" width="8.44140625" style="184" customWidth="1"/>
    <col min="10396" max="10396" width="5.5546875" style="184" customWidth="1"/>
    <col min="10397" max="10397" width="16.5546875" style="184" customWidth="1"/>
    <col min="10398" max="10641" width="11.44140625" style="184"/>
    <col min="10642" max="10642" width="21" style="184" customWidth="1"/>
    <col min="10643" max="10643" width="17.109375" style="184" customWidth="1"/>
    <col min="10644" max="10644" width="6.109375" style="184" customWidth="1"/>
    <col min="10645" max="10649" width="0" style="184" hidden="1" customWidth="1"/>
    <col min="10650" max="10650" width="5" style="184" customWidth="1"/>
    <col min="10651" max="10651" width="8.44140625" style="184" customWidth="1"/>
    <col min="10652" max="10652" width="5.5546875" style="184" customWidth="1"/>
    <col min="10653" max="10653" width="16.5546875" style="184" customWidth="1"/>
    <col min="10654" max="10897" width="11.44140625" style="184"/>
    <col min="10898" max="10898" width="21" style="184" customWidth="1"/>
    <col min="10899" max="10899" width="17.109375" style="184" customWidth="1"/>
    <col min="10900" max="10900" width="6.109375" style="184" customWidth="1"/>
    <col min="10901" max="10905" width="0" style="184" hidden="1" customWidth="1"/>
    <col min="10906" max="10906" width="5" style="184" customWidth="1"/>
    <col min="10907" max="10907" width="8.44140625" style="184" customWidth="1"/>
    <col min="10908" max="10908" width="5.5546875" style="184" customWidth="1"/>
    <col min="10909" max="10909" width="16.5546875" style="184" customWidth="1"/>
    <col min="10910" max="11153" width="11.44140625" style="184"/>
    <col min="11154" max="11154" width="21" style="184" customWidth="1"/>
    <col min="11155" max="11155" width="17.109375" style="184" customWidth="1"/>
    <col min="11156" max="11156" width="6.109375" style="184" customWidth="1"/>
    <col min="11157" max="11161" width="0" style="184" hidden="1" customWidth="1"/>
    <col min="11162" max="11162" width="5" style="184" customWidth="1"/>
    <col min="11163" max="11163" width="8.44140625" style="184" customWidth="1"/>
    <col min="11164" max="11164" width="5.5546875" style="184" customWidth="1"/>
    <col min="11165" max="11165" width="16.5546875" style="184" customWidth="1"/>
    <col min="11166" max="11409" width="11.44140625" style="184"/>
    <col min="11410" max="11410" width="21" style="184" customWidth="1"/>
    <col min="11411" max="11411" width="17.109375" style="184" customWidth="1"/>
    <col min="11412" max="11412" width="6.109375" style="184" customWidth="1"/>
    <col min="11413" max="11417" width="0" style="184" hidden="1" customWidth="1"/>
    <col min="11418" max="11418" width="5" style="184" customWidth="1"/>
    <col min="11419" max="11419" width="8.44140625" style="184" customWidth="1"/>
    <col min="11420" max="11420" width="5.5546875" style="184" customWidth="1"/>
    <col min="11421" max="11421" width="16.5546875" style="184" customWidth="1"/>
    <col min="11422" max="11665" width="11.44140625" style="184"/>
    <col min="11666" max="11666" width="21" style="184" customWidth="1"/>
    <col min="11667" max="11667" width="17.109375" style="184" customWidth="1"/>
    <col min="11668" max="11668" width="6.109375" style="184" customWidth="1"/>
    <col min="11669" max="11673" width="0" style="184" hidden="1" customWidth="1"/>
    <col min="11674" max="11674" width="5" style="184" customWidth="1"/>
    <col min="11675" max="11675" width="8.44140625" style="184" customWidth="1"/>
    <col min="11676" max="11676" width="5.5546875" style="184" customWidth="1"/>
    <col min="11677" max="11677" width="16.5546875" style="184" customWidth="1"/>
    <col min="11678" max="11921" width="11.44140625" style="184"/>
    <col min="11922" max="11922" width="21" style="184" customWidth="1"/>
    <col min="11923" max="11923" width="17.109375" style="184" customWidth="1"/>
    <col min="11924" max="11924" width="6.109375" style="184" customWidth="1"/>
    <col min="11925" max="11929" width="0" style="184" hidden="1" customWidth="1"/>
    <col min="11930" max="11930" width="5" style="184" customWidth="1"/>
    <col min="11931" max="11931" width="8.44140625" style="184" customWidth="1"/>
    <col min="11932" max="11932" width="5.5546875" style="184" customWidth="1"/>
    <col min="11933" max="11933" width="16.5546875" style="184" customWidth="1"/>
    <col min="11934" max="12177" width="11.44140625" style="184"/>
    <col min="12178" max="12178" width="21" style="184" customWidth="1"/>
    <col min="12179" max="12179" width="17.109375" style="184" customWidth="1"/>
    <col min="12180" max="12180" width="6.109375" style="184" customWidth="1"/>
    <col min="12181" max="12185" width="0" style="184" hidden="1" customWidth="1"/>
    <col min="12186" max="12186" width="5" style="184" customWidth="1"/>
    <col min="12187" max="12187" width="8.44140625" style="184" customWidth="1"/>
    <col min="12188" max="12188" width="5.5546875" style="184" customWidth="1"/>
    <col min="12189" max="12189" width="16.5546875" style="184" customWidth="1"/>
    <col min="12190" max="12433" width="11.44140625" style="184"/>
    <col min="12434" max="12434" width="21" style="184" customWidth="1"/>
    <col min="12435" max="12435" width="17.109375" style="184" customWidth="1"/>
    <col min="12436" max="12436" width="6.109375" style="184" customWidth="1"/>
    <col min="12437" max="12441" width="0" style="184" hidden="1" customWidth="1"/>
    <col min="12442" max="12442" width="5" style="184" customWidth="1"/>
    <col min="12443" max="12443" width="8.44140625" style="184" customWidth="1"/>
    <col min="12444" max="12444" width="5.5546875" style="184" customWidth="1"/>
    <col min="12445" max="12445" width="16.5546875" style="184" customWidth="1"/>
    <col min="12446" max="12689" width="11.44140625" style="184"/>
    <col min="12690" max="12690" width="21" style="184" customWidth="1"/>
    <col min="12691" max="12691" width="17.109375" style="184" customWidth="1"/>
    <col min="12692" max="12692" width="6.109375" style="184" customWidth="1"/>
    <col min="12693" max="12697" width="0" style="184" hidden="1" customWidth="1"/>
    <col min="12698" max="12698" width="5" style="184" customWidth="1"/>
    <col min="12699" max="12699" width="8.44140625" style="184" customWidth="1"/>
    <col min="12700" max="12700" width="5.5546875" style="184" customWidth="1"/>
    <col min="12701" max="12701" width="16.5546875" style="184" customWidth="1"/>
    <col min="12702" max="12945" width="11.44140625" style="184"/>
    <col min="12946" max="12946" width="21" style="184" customWidth="1"/>
    <col min="12947" max="12947" width="17.109375" style="184" customWidth="1"/>
    <col min="12948" max="12948" width="6.109375" style="184" customWidth="1"/>
    <col min="12949" max="12953" width="0" style="184" hidden="1" customWidth="1"/>
    <col min="12954" max="12954" width="5" style="184" customWidth="1"/>
    <col min="12955" max="12955" width="8.44140625" style="184" customWidth="1"/>
    <col min="12956" max="12956" width="5.5546875" style="184" customWidth="1"/>
    <col min="12957" max="12957" width="16.5546875" style="184" customWidth="1"/>
    <col min="12958" max="13201" width="11.44140625" style="184"/>
    <col min="13202" max="13202" width="21" style="184" customWidth="1"/>
    <col min="13203" max="13203" width="17.109375" style="184" customWidth="1"/>
    <col min="13204" max="13204" width="6.109375" style="184" customWidth="1"/>
    <col min="13205" max="13209" width="0" style="184" hidden="1" customWidth="1"/>
    <col min="13210" max="13210" width="5" style="184" customWidth="1"/>
    <col min="13211" max="13211" width="8.44140625" style="184" customWidth="1"/>
    <col min="13212" max="13212" width="5.5546875" style="184" customWidth="1"/>
    <col min="13213" max="13213" width="16.5546875" style="184" customWidth="1"/>
    <col min="13214" max="13457" width="11.44140625" style="184"/>
    <col min="13458" max="13458" width="21" style="184" customWidth="1"/>
    <col min="13459" max="13459" width="17.109375" style="184" customWidth="1"/>
    <col min="13460" max="13460" width="6.109375" style="184" customWidth="1"/>
    <col min="13461" max="13465" width="0" style="184" hidden="1" customWidth="1"/>
    <col min="13466" max="13466" width="5" style="184" customWidth="1"/>
    <col min="13467" max="13467" width="8.44140625" style="184" customWidth="1"/>
    <col min="13468" max="13468" width="5.5546875" style="184" customWidth="1"/>
    <col min="13469" max="13469" width="16.5546875" style="184" customWidth="1"/>
    <col min="13470" max="13713" width="11.44140625" style="184"/>
    <col min="13714" max="13714" width="21" style="184" customWidth="1"/>
    <col min="13715" max="13715" width="17.109375" style="184" customWidth="1"/>
    <col min="13716" max="13716" width="6.109375" style="184" customWidth="1"/>
    <col min="13717" max="13721" width="0" style="184" hidden="1" customWidth="1"/>
    <col min="13722" max="13722" width="5" style="184" customWidth="1"/>
    <col min="13723" max="13723" width="8.44140625" style="184" customWidth="1"/>
    <col min="13724" max="13724" width="5.5546875" style="184" customWidth="1"/>
    <col min="13725" max="13725" width="16.5546875" style="184" customWidth="1"/>
    <col min="13726" max="13969" width="11.44140625" style="184"/>
    <col min="13970" max="13970" width="21" style="184" customWidth="1"/>
    <col min="13971" max="13971" width="17.109375" style="184" customWidth="1"/>
    <col min="13972" max="13972" width="6.109375" style="184" customWidth="1"/>
    <col min="13973" max="13977" width="0" style="184" hidden="1" customWidth="1"/>
    <col min="13978" max="13978" width="5" style="184" customWidth="1"/>
    <col min="13979" max="13979" width="8.44140625" style="184" customWidth="1"/>
    <col min="13980" max="13980" width="5.5546875" style="184" customWidth="1"/>
    <col min="13981" max="13981" width="16.5546875" style="184" customWidth="1"/>
    <col min="13982" max="14225" width="11.44140625" style="184"/>
    <col min="14226" max="14226" width="21" style="184" customWidth="1"/>
    <col min="14227" max="14227" width="17.109375" style="184" customWidth="1"/>
    <col min="14228" max="14228" width="6.109375" style="184" customWidth="1"/>
    <col min="14229" max="14233" width="0" style="184" hidden="1" customWidth="1"/>
    <col min="14234" max="14234" width="5" style="184" customWidth="1"/>
    <col min="14235" max="14235" width="8.44140625" style="184" customWidth="1"/>
    <col min="14236" max="14236" width="5.5546875" style="184" customWidth="1"/>
    <col min="14237" max="14237" width="16.5546875" style="184" customWidth="1"/>
    <col min="14238" max="14481" width="11.44140625" style="184"/>
    <col min="14482" max="14482" width="21" style="184" customWidth="1"/>
    <col min="14483" max="14483" width="17.109375" style="184" customWidth="1"/>
    <col min="14484" max="14484" width="6.109375" style="184" customWidth="1"/>
    <col min="14485" max="14489" width="0" style="184" hidden="1" customWidth="1"/>
    <col min="14490" max="14490" width="5" style="184" customWidth="1"/>
    <col min="14491" max="14491" width="8.44140625" style="184" customWidth="1"/>
    <col min="14492" max="14492" width="5.5546875" style="184" customWidth="1"/>
    <col min="14493" max="14493" width="16.5546875" style="184" customWidth="1"/>
    <col min="14494" max="14737" width="11.44140625" style="184"/>
    <col min="14738" max="14738" width="21" style="184" customWidth="1"/>
    <col min="14739" max="14739" width="17.109375" style="184" customWidth="1"/>
    <col min="14740" max="14740" width="6.109375" style="184" customWidth="1"/>
    <col min="14741" max="14745" width="0" style="184" hidden="1" customWidth="1"/>
    <col min="14746" max="14746" width="5" style="184" customWidth="1"/>
    <col min="14747" max="14747" width="8.44140625" style="184" customWidth="1"/>
    <col min="14748" max="14748" width="5.5546875" style="184" customWidth="1"/>
    <col min="14749" max="14749" width="16.5546875" style="184" customWidth="1"/>
    <col min="14750" max="14993" width="11.44140625" style="184"/>
    <col min="14994" max="14994" width="21" style="184" customWidth="1"/>
    <col min="14995" max="14995" width="17.109375" style="184" customWidth="1"/>
    <col min="14996" max="14996" width="6.109375" style="184" customWidth="1"/>
    <col min="14997" max="15001" width="0" style="184" hidden="1" customWidth="1"/>
    <col min="15002" max="15002" width="5" style="184" customWidth="1"/>
    <col min="15003" max="15003" width="8.44140625" style="184" customWidth="1"/>
    <col min="15004" max="15004" width="5.5546875" style="184" customWidth="1"/>
    <col min="15005" max="15005" width="16.5546875" style="184" customWidth="1"/>
    <col min="15006" max="15249" width="11.44140625" style="184"/>
    <col min="15250" max="15250" width="21" style="184" customWidth="1"/>
    <col min="15251" max="15251" width="17.109375" style="184" customWidth="1"/>
    <col min="15252" max="15252" width="6.109375" style="184" customWidth="1"/>
    <col min="15253" max="15257" width="0" style="184" hidden="1" customWidth="1"/>
    <col min="15258" max="15258" width="5" style="184" customWidth="1"/>
    <col min="15259" max="15259" width="8.44140625" style="184" customWidth="1"/>
    <col min="15260" max="15260" width="5.5546875" style="184" customWidth="1"/>
    <col min="15261" max="15261" width="16.5546875" style="184" customWidth="1"/>
    <col min="15262" max="15505" width="11.44140625" style="184"/>
    <col min="15506" max="15506" width="21" style="184" customWidth="1"/>
    <col min="15507" max="15507" width="17.109375" style="184" customWidth="1"/>
    <col min="15508" max="15508" width="6.109375" style="184" customWidth="1"/>
    <col min="15509" max="15513" width="0" style="184" hidden="1" customWidth="1"/>
    <col min="15514" max="15514" width="5" style="184" customWidth="1"/>
    <col min="15515" max="15515" width="8.44140625" style="184" customWidth="1"/>
    <col min="15516" max="15516" width="5.5546875" style="184" customWidth="1"/>
    <col min="15517" max="15517" width="16.5546875" style="184" customWidth="1"/>
    <col min="15518" max="15761" width="11.44140625" style="184"/>
    <col min="15762" max="15762" width="21" style="184" customWidth="1"/>
    <col min="15763" max="15763" width="17.109375" style="184" customWidth="1"/>
    <col min="15764" max="15764" width="6.109375" style="184" customWidth="1"/>
    <col min="15765" max="15769" width="0" style="184" hidden="1" customWidth="1"/>
    <col min="15770" max="15770" width="5" style="184" customWidth="1"/>
    <col min="15771" max="15771" width="8.44140625" style="184" customWidth="1"/>
    <col min="15772" max="15772" width="5.5546875" style="184" customWidth="1"/>
    <col min="15773" max="15773" width="16.5546875" style="184" customWidth="1"/>
    <col min="15774" max="16017" width="11.44140625" style="184"/>
    <col min="16018" max="16018" width="21" style="184" customWidth="1"/>
    <col min="16019" max="16019" width="17.109375" style="184" customWidth="1"/>
    <col min="16020" max="16020" width="6.109375" style="184" customWidth="1"/>
    <col min="16021" max="16025" width="0" style="184" hidden="1" customWidth="1"/>
    <col min="16026" max="16026" width="5" style="184" customWidth="1"/>
    <col min="16027" max="16027" width="8.44140625" style="184" customWidth="1"/>
    <col min="16028" max="16028" width="5.5546875" style="184" customWidth="1"/>
    <col min="16029" max="16029" width="16.5546875" style="184" customWidth="1"/>
    <col min="16030" max="16384" width="11.44140625" style="184"/>
  </cols>
  <sheetData>
    <row r="1" spans="1:22" s="43" customFormat="1" ht="21" customHeight="1" x14ac:dyDescent="0.25">
      <c r="A1" s="1000" t="s">
        <v>1259</v>
      </c>
      <c r="B1" s="997" t="s">
        <v>1</v>
      </c>
      <c r="C1" s="737" t="s">
        <v>1260</v>
      </c>
      <c r="D1" s="737" t="s">
        <v>1261</v>
      </c>
      <c r="E1" s="737" t="s">
        <v>3</v>
      </c>
      <c r="F1" s="737" t="s">
        <v>1262</v>
      </c>
      <c r="G1" s="737" t="s">
        <v>1263</v>
      </c>
      <c r="H1" s="737" t="s">
        <v>1264</v>
      </c>
      <c r="I1" s="737" t="s">
        <v>6</v>
      </c>
      <c r="J1" s="997" t="s">
        <v>1721</v>
      </c>
      <c r="K1" s="997" t="s">
        <v>78</v>
      </c>
      <c r="L1" s="997" t="s">
        <v>74</v>
      </c>
      <c r="M1" s="997" t="s">
        <v>76</v>
      </c>
      <c r="N1" s="997" t="s">
        <v>73</v>
      </c>
      <c r="O1" s="997" t="s">
        <v>72</v>
      </c>
      <c r="P1" s="997" t="s">
        <v>75</v>
      </c>
      <c r="Q1" s="997" t="s">
        <v>77</v>
      </c>
      <c r="R1" s="997" t="s">
        <v>86</v>
      </c>
      <c r="S1" s="974" t="s">
        <v>2784</v>
      </c>
      <c r="T1" s="974" t="s">
        <v>2789</v>
      </c>
      <c r="U1" s="997" t="s">
        <v>196</v>
      </c>
      <c r="V1" s="974" t="s">
        <v>1717</v>
      </c>
    </row>
    <row r="2" spans="1:22" s="43" customFormat="1" ht="100.5" customHeight="1" x14ac:dyDescent="0.25">
      <c r="A2" s="1001"/>
      <c r="B2" s="999"/>
      <c r="C2" s="738" t="s">
        <v>7</v>
      </c>
      <c r="D2" s="738" t="s">
        <v>7</v>
      </c>
      <c r="E2" s="738" t="s">
        <v>8</v>
      </c>
      <c r="F2" s="738" t="s">
        <v>1265</v>
      </c>
      <c r="G2" s="738" t="s">
        <v>1266</v>
      </c>
      <c r="H2" s="738" t="s">
        <v>1267</v>
      </c>
      <c r="I2" s="738" t="s">
        <v>11</v>
      </c>
      <c r="J2" s="998"/>
      <c r="K2" s="998"/>
      <c r="L2" s="998"/>
      <c r="M2" s="998"/>
      <c r="N2" s="998"/>
      <c r="O2" s="998"/>
      <c r="P2" s="998"/>
      <c r="Q2" s="998"/>
      <c r="R2" s="999"/>
      <c r="S2" s="977"/>
      <c r="T2" s="975"/>
      <c r="U2" s="998"/>
      <c r="V2" s="975"/>
    </row>
    <row r="3" spans="1:22" s="43" customFormat="1" ht="138" customHeight="1" x14ac:dyDescent="0.25">
      <c r="A3" s="44" t="s">
        <v>39</v>
      </c>
      <c r="B3" s="739" t="s">
        <v>470</v>
      </c>
      <c r="C3" s="739" t="s">
        <v>1268</v>
      </c>
      <c r="D3" s="739" t="s">
        <v>1269</v>
      </c>
      <c r="E3" s="739" t="s">
        <v>1270</v>
      </c>
      <c r="F3" s="739" t="s">
        <v>1271</v>
      </c>
      <c r="G3" s="739" t="s">
        <v>1272</v>
      </c>
      <c r="H3" s="739" t="s">
        <v>1273</v>
      </c>
      <c r="I3" s="739" t="s">
        <v>1274</v>
      </c>
      <c r="J3" s="739" t="s">
        <v>1722</v>
      </c>
      <c r="K3" s="739" t="s">
        <v>79</v>
      </c>
      <c r="L3" s="739" t="s">
        <v>80</v>
      </c>
      <c r="M3" s="739" t="s">
        <v>81</v>
      </c>
      <c r="N3" s="739" t="s">
        <v>82</v>
      </c>
      <c r="O3" s="739" t="s">
        <v>83</v>
      </c>
      <c r="P3" s="739" t="s">
        <v>84</v>
      </c>
      <c r="Q3" s="739" t="s">
        <v>85</v>
      </c>
      <c r="R3" s="739" t="s">
        <v>87</v>
      </c>
      <c r="S3" s="740" t="s">
        <v>2783</v>
      </c>
      <c r="T3" s="740" t="s">
        <v>2790</v>
      </c>
      <c r="U3" s="739" t="s">
        <v>197</v>
      </c>
      <c r="V3" s="740" t="s">
        <v>1718</v>
      </c>
    </row>
    <row r="4" spans="1:22" ht="18" customHeight="1" x14ac:dyDescent="0.2">
      <c r="A4" s="976" t="s">
        <v>2538</v>
      </c>
      <c r="B4" s="976"/>
      <c r="C4" s="976"/>
      <c r="D4" s="976"/>
      <c r="E4" s="976"/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6"/>
      <c r="Q4" s="976"/>
      <c r="R4" s="976"/>
      <c r="S4" s="976"/>
      <c r="T4" s="976"/>
      <c r="U4" s="976"/>
      <c r="V4" s="976"/>
    </row>
    <row r="5" spans="1:22" s="52" customFormat="1" ht="18" x14ac:dyDescent="0.3">
      <c r="A5" s="47" t="s">
        <v>2527</v>
      </c>
      <c r="B5" s="48"/>
      <c r="C5" s="49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22" s="183" customFormat="1" ht="62.4" x14ac:dyDescent="0.3">
      <c r="A6" s="60" t="s">
        <v>2528</v>
      </c>
      <c r="B6" s="87" t="s">
        <v>2540</v>
      </c>
      <c r="C6" s="168">
        <v>3600</v>
      </c>
      <c r="D6" s="168">
        <v>62</v>
      </c>
      <c r="E6" s="168">
        <v>10</v>
      </c>
      <c r="F6" s="168">
        <v>36</v>
      </c>
      <c r="G6" s="168">
        <v>23.6</v>
      </c>
      <c r="H6" s="168">
        <v>40</v>
      </c>
      <c r="I6" s="88" t="s">
        <v>221</v>
      </c>
      <c r="J6" s="918">
        <f t="shared" ref="J6:J15" si="0">S6/(1-R6)</f>
        <v>8.870117647058823</v>
      </c>
      <c r="K6" s="65">
        <v>0.05</v>
      </c>
      <c r="L6" s="65">
        <v>0.02</v>
      </c>
      <c r="M6" s="65">
        <v>0.03</v>
      </c>
      <c r="N6" s="65">
        <v>0.04</v>
      </c>
      <c r="O6" s="65">
        <v>0.01</v>
      </c>
      <c r="P6" s="65">
        <v>0</v>
      </c>
      <c r="Q6" s="65">
        <v>0</v>
      </c>
      <c r="R6" s="65">
        <v>0.15000000000000002</v>
      </c>
      <c r="S6" s="918">
        <f>T6*1.2</f>
        <v>7.5395999999999992</v>
      </c>
      <c r="T6" s="918">
        <v>6.2829999999999995</v>
      </c>
      <c r="U6" s="88" t="s">
        <v>2131</v>
      </c>
      <c r="V6" s="58" t="s">
        <v>1720</v>
      </c>
    </row>
    <row r="7" spans="1:22" s="183" customFormat="1" ht="31.2" x14ac:dyDescent="0.3">
      <c r="A7" s="60" t="s">
        <v>2529</v>
      </c>
      <c r="B7" s="87" t="s">
        <v>2541</v>
      </c>
      <c r="C7" s="168">
        <v>1200</v>
      </c>
      <c r="D7" s="168">
        <v>62</v>
      </c>
      <c r="E7" s="168">
        <v>30</v>
      </c>
      <c r="F7" s="168">
        <v>36</v>
      </c>
      <c r="G7" s="168">
        <v>23.6</v>
      </c>
      <c r="H7" s="168">
        <v>35</v>
      </c>
      <c r="I7" s="88" t="s">
        <v>221</v>
      </c>
      <c r="J7" s="918">
        <f t="shared" si="0"/>
        <v>8.870117647058823</v>
      </c>
      <c r="K7" s="65">
        <v>0.05</v>
      </c>
      <c r="L7" s="65">
        <v>0.02</v>
      </c>
      <c r="M7" s="65">
        <v>0.03</v>
      </c>
      <c r="N7" s="65">
        <v>0.04</v>
      </c>
      <c r="O7" s="65">
        <v>0.01</v>
      </c>
      <c r="P7" s="65">
        <v>0</v>
      </c>
      <c r="Q7" s="65">
        <v>0</v>
      </c>
      <c r="R7" s="65">
        <v>0.15000000000000002</v>
      </c>
      <c r="S7" s="918">
        <f t="shared" ref="S7:S15" si="1">T7*1.2</f>
        <v>7.5395999999999992</v>
      </c>
      <c r="T7" s="918">
        <v>6.2829999999999995</v>
      </c>
      <c r="U7" s="88" t="s">
        <v>2131</v>
      </c>
      <c r="V7" s="58" t="s">
        <v>1720</v>
      </c>
    </row>
    <row r="8" spans="1:22" s="183" customFormat="1" ht="31.2" x14ac:dyDescent="0.3">
      <c r="A8" s="60" t="s">
        <v>2530</v>
      </c>
      <c r="B8" s="87" t="s">
        <v>2542</v>
      </c>
      <c r="C8" s="168">
        <v>600</v>
      </c>
      <c r="D8" s="168">
        <v>62</v>
      </c>
      <c r="E8" s="168">
        <v>30</v>
      </c>
      <c r="F8" s="168">
        <v>18</v>
      </c>
      <c r="G8" s="168">
        <v>11.8</v>
      </c>
      <c r="H8" s="168">
        <v>70</v>
      </c>
      <c r="I8" s="88" t="s">
        <v>221</v>
      </c>
      <c r="J8" s="918">
        <f t="shared" si="0"/>
        <v>8.870117647058823</v>
      </c>
      <c r="K8" s="65">
        <v>0.05</v>
      </c>
      <c r="L8" s="65">
        <v>0.02</v>
      </c>
      <c r="M8" s="65">
        <v>0.03</v>
      </c>
      <c r="N8" s="65">
        <v>0.04</v>
      </c>
      <c r="O8" s="65">
        <v>0.01</v>
      </c>
      <c r="P8" s="65">
        <v>0</v>
      </c>
      <c r="Q8" s="65">
        <v>0</v>
      </c>
      <c r="R8" s="65">
        <v>0.15000000000000002</v>
      </c>
      <c r="S8" s="918">
        <f t="shared" si="1"/>
        <v>7.5395999999999992</v>
      </c>
      <c r="T8" s="918">
        <v>6.2829999999999995</v>
      </c>
      <c r="U8" s="88" t="s">
        <v>2131</v>
      </c>
      <c r="V8" s="58" t="s">
        <v>1720</v>
      </c>
    </row>
    <row r="9" spans="1:22" s="183" customFormat="1" ht="69" customHeight="1" x14ac:dyDescent="0.3">
      <c r="A9" s="60" t="s">
        <v>2531</v>
      </c>
      <c r="B9" s="87" t="s">
        <v>2543</v>
      </c>
      <c r="C9" s="168" t="s">
        <v>417</v>
      </c>
      <c r="D9" s="168" t="s">
        <v>417</v>
      </c>
      <c r="E9" s="168">
        <v>100</v>
      </c>
      <c r="F9" s="168" t="s">
        <v>417</v>
      </c>
      <c r="G9" s="168">
        <v>7.71</v>
      </c>
      <c r="H9" s="168" t="s">
        <v>417</v>
      </c>
      <c r="I9" s="88" t="s">
        <v>221</v>
      </c>
      <c r="J9" s="918">
        <f t="shared" si="0"/>
        <v>7.1251764705882366</v>
      </c>
      <c r="K9" s="65">
        <v>0.05</v>
      </c>
      <c r="L9" s="65">
        <v>0.02</v>
      </c>
      <c r="M9" s="65">
        <v>0.03</v>
      </c>
      <c r="N9" s="65">
        <v>0.04</v>
      </c>
      <c r="O9" s="65">
        <v>0.01</v>
      </c>
      <c r="P9" s="65">
        <v>0</v>
      </c>
      <c r="Q9" s="65">
        <v>0</v>
      </c>
      <c r="R9" s="65">
        <v>0.15000000000000002</v>
      </c>
      <c r="S9" s="918">
        <f t="shared" si="1"/>
        <v>6.0564000000000009</v>
      </c>
      <c r="T9" s="918">
        <v>5.0470000000000006</v>
      </c>
      <c r="U9" s="88" t="s">
        <v>2130</v>
      </c>
      <c r="V9" s="58" t="s">
        <v>1720</v>
      </c>
    </row>
    <row r="10" spans="1:22" s="183" customFormat="1" ht="62.4" x14ac:dyDescent="0.3">
      <c r="A10" s="60" t="s">
        <v>2532</v>
      </c>
      <c r="B10" s="87" t="s">
        <v>2544</v>
      </c>
      <c r="C10" s="168">
        <v>134</v>
      </c>
      <c r="D10" s="168">
        <v>34</v>
      </c>
      <c r="E10" s="168">
        <v>250</v>
      </c>
      <c r="F10" s="168" t="s">
        <v>417</v>
      </c>
      <c r="G10" s="168">
        <v>10.5</v>
      </c>
      <c r="H10" s="168" t="s">
        <v>417</v>
      </c>
      <c r="I10" s="88" t="s">
        <v>221</v>
      </c>
      <c r="J10" s="918">
        <f t="shared" si="0"/>
        <v>1.5268235294117649</v>
      </c>
      <c r="K10" s="65">
        <v>0.05</v>
      </c>
      <c r="L10" s="65">
        <v>0.02</v>
      </c>
      <c r="M10" s="65">
        <v>0.03</v>
      </c>
      <c r="N10" s="65">
        <v>0.04</v>
      </c>
      <c r="O10" s="65">
        <v>0.01</v>
      </c>
      <c r="P10" s="65">
        <v>0</v>
      </c>
      <c r="Q10" s="65">
        <v>0</v>
      </c>
      <c r="R10" s="65">
        <v>0.15000000000000002</v>
      </c>
      <c r="S10" s="918">
        <f t="shared" si="1"/>
        <v>1.2978000000000001</v>
      </c>
      <c r="T10" s="918">
        <v>1.0815000000000001</v>
      </c>
      <c r="U10" s="88" t="s">
        <v>2130</v>
      </c>
      <c r="V10" s="58" t="s">
        <v>1720</v>
      </c>
    </row>
    <row r="11" spans="1:22" s="183" customFormat="1" ht="46.8" x14ac:dyDescent="0.3">
      <c r="A11" s="60" t="s">
        <v>2533</v>
      </c>
      <c r="B11" s="87" t="s">
        <v>2545</v>
      </c>
      <c r="C11" s="168">
        <v>88</v>
      </c>
      <c r="D11" s="168">
        <v>26</v>
      </c>
      <c r="E11" s="168">
        <v>150</v>
      </c>
      <c r="F11" s="168" t="s">
        <v>417</v>
      </c>
      <c r="G11" s="168">
        <v>6.35</v>
      </c>
      <c r="H11" s="168" t="s">
        <v>417</v>
      </c>
      <c r="I11" s="88" t="s">
        <v>221</v>
      </c>
      <c r="J11" s="918">
        <f t="shared" si="0"/>
        <v>5.4965647058823519</v>
      </c>
      <c r="K11" s="65">
        <v>0.05</v>
      </c>
      <c r="L11" s="65">
        <v>0.02</v>
      </c>
      <c r="M11" s="65">
        <v>0.03</v>
      </c>
      <c r="N11" s="65">
        <v>0.04</v>
      </c>
      <c r="O11" s="65">
        <v>0.01</v>
      </c>
      <c r="P11" s="65">
        <v>0</v>
      </c>
      <c r="Q11" s="65">
        <v>0</v>
      </c>
      <c r="R11" s="65">
        <v>0.15000000000000002</v>
      </c>
      <c r="S11" s="918">
        <f t="shared" si="1"/>
        <v>4.6720799999999993</v>
      </c>
      <c r="T11" s="918">
        <v>3.8933999999999997</v>
      </c>
      <c r="U11" s="88" t="s">
        <v>2130</v>
      </c>
      <c r="V11" s="58" t="s">
        <v>1720</v>
      </c>
    </row>
    <row r="12" spans="1:22" s="183" customFormat="1" ht="46.8" x14ac:dyDescent="0.3">
      <c r="A12" s="60" t="s">
        <v>2534</v>
      </c>
      <c r="B12" s="87" t="s">
        <v>2546</v>
      </c>
      <c r="C12" s="168">
        <v>3660</v>
      </c>
      <c r="D12" s="168">
        <v>22</v>
      </c>
      <c r="E12" s="168">
        <v>12</v>
      </c>
      <c r="F12" s="168">
        <v>43.9</v>
      </c>
      <c r="G12" s="168">
        <v>17</v>
      </c>
      <c r="H12" s="168">
        <v>24</v>
      </c>
      <c r="I12" s="88" t="s">
        <v>221</v>
      </c>
      <c r="J12" s="918">
        <f t="shared" si="0"/>
        <v>2.9663999999999997</v>
      </c>
      <c r="K12" s="65">
        <v>0.05</v>
      </c>
      <c r="L12" s="65">
        <v>0.02</v>
      </c>
      <c r="M12" s="65">
        <v>0.03</v>
      </c>
      <c r="N12" s="65">
        <v>0.04</v>
      </c>
      <c r="O12" s="65">
        <v>0.01</v>
      </c>
      <c r="P12" s="65">
        <v>0</v>
      </c>
      <c r="Q12" s="65">
        <v>0</v>
      </c>
      <c r="R12" s="65">
        <v>0.15000000000000002</v>
      </c>
      <c r="S12" s="918">
        <f t="shared" si="1"/>
        <v>2.5214399999999997</v>
      </c>
      <c r="T12" s="918">
        <v>2.1012</v>
      </c>
      <c r="U12" s="88" t="s">
        <v>2131</v>
      </c>
      <c r="V12" s="58" t="s">
        <v>1720</v>
      </c>
    </row>
    <row r="13" spans="1:22" s="183" customFormat="1" ht="46.8" x14ac:dyDescent="0.3">
      <c r="A13" s="60" t="s">
        <v>2535</v>
      </c>
      <c r="B13" s="87" t="s">
        <v>2547</v>
      </c>
      <c r="C13" s="168">
        <v>3000</v>
      </c>
      <c r="D13" s="168">
        <v>91</v>
      </c>
      <c r="E13" s="168">
        <v>10</v>
      </c>
      <c r="F13" s="168">
        <v>30</v>
      </c>
      <c r="G13" s="168">
        <v>23</v>
      </c>
      <c r="H13" s="168">
        <v>24</v>
      </c>
      <c r="I13" s="88" t="s">
        <v>221</v>
      </c>
      <c r="J13" s="918">
        <f t="shared" si="0"/>
        <v>5.0894117647058819</v>
      </c>
      <c r="K13" s="65">
        <v>0.05</v>
      </c>
      <c r="L13" s="65">
        <v>0.02</v>
      </c>
      <c r="M13" s="65">
        <v>0.03</v>
      </c>
      <c r="N13" s="65">
        <v>0.04</v>
      </c>
      <c r="O13" s="65">
        <v>0.01</v>
      </c>
      <c r="P13" s="65">
        <v>0</v>
      </c>
      <c r="Q13" s="65">
        <v>0</v>
      </c>
      <c r="R13" s="65">
        <v>0.15000000000000002</v>
      </c>
      <c r="S13" s="918">
        <f t="shared" si="1"/>
        <v>4.3259999999999996</v>
      </c>
      <c r="T13" s="918">
        <v>3.605</v>
      </c>
      <c r="U13" s="88" t="s">
        <v>2131</v>
      </c>
      <c r="V13" s="58" t="s">
        <v>1720</v>
      </c>
    </row>
    <row r="14" spans="1:22" s="183" customFormat="1" ht="46.8" x14ac:dyDescent="0.3">
      <c r="A14" s="60" t="s">
        <v>2536</v>
      </c>
      <c r="B14" s="87" t="s">
        <v>2548</v>
      </c>
      <c r="C14" s="168">
        <v>58</v>
      </c>
      <c r="D14" s="168">
        <v>60</v>
      </c>
      <c r="E14" s="168">
        <v>100</v>
      </c>
      <c r="F14" s="168" t="s">
        <v>417</v>
      </c>
      <c r="G14" s="168">
        <v>1</v>
      </c>
      <c r="H14" s="168" t="s">
        <v>417</v>
      </c>
      <c r="I14" s="88" t="s">
        <v>221</v>
      </c>
      <c r="J14" s="918">
        <f t="shared" si="0"/>
        <v>91.764705882352942</v>
      </c>
      <c r="K14" s="65">
        <v>0.05</v>
      </c>
      <c r="L14" s="65">
        <v>0.02</v>
      </c>
      <c r="M14" s="65">
        <v>0.03</v>
      </c>
      <c r="N14" s="65">
        <v>0.04</v>
      </c>
      <c r="O14" s="65">
        <v>0.01</v>
      </c>
      <c r="P14" s="65">
        <v>0</v>
      </c>
      <c r="Q14" s="65">
        <v>0</v>
      </c>
      <c r="R14" s="65">
        <v>0.15000000000000002</v>
      </c>
      <c r="S14" s="918">
        <f t="shared" si="1"/>
        <v>78</v>
      </c>
      <c r="T14" s="918">
        <v>65</v>
      </c>
      <c r="U14" s="88" t="s">
        <v>2539</v>
      </c>
      <c r="V14" s="58" t="s">
        <v>1720</v>
      </c>
    </row>
    <row r="15" spans="1:22" s="183" customFormat="1" ht="46.8" x14ac:dyDescent="0.3">
      <c r="A15" s="60" t="s">
        <v>2537</v>
      </c>
      <c r="B15" s="87" t="s">
        <v>2549</v>
      </c>
      <c r="C15" s="168">
        <v>98</v>
      </c>
      <c r="D15" s="168">
        <v>63</v>
      </c>
      <c r="E15" s="168">
        <v>10</v>
      </c>
      <c r="F15" s="168" t="s">
        <v>417</v>
      </c>
      <c r="G15" s="168">
        <v>1</v>
      </c>
      <c r="H15" s="168" t="s">
        <v>417</v>
      </c>
      <c r="I15" s="88" t="s">
        <v>221</v>
      </c>
      <c r="J15" s="918">
        <f t="shared" si="0"/>
        <v>4.0715294117647058</v>
      </c>
      <c r="K15" s="65">
        <v>0.05</v>
      </c>
      <c r="L15" s="65">
        <v>0.02</v>
      </c>
      <c r="M15" s="65">
        <v>0.03</v>
      </c>
      <c r="N15" s="65">
        <v>0.04</v>
      </c>
      <c r="O15" s="65">
        <v>0.01</v>
      </c>
      <c r="P15" s="65">
        <v>0</v>
      </c>
      <c r="Q15" s="65">
        <v>0</v>
      </c>
      <c r="R15" s="65">
        <v>0.15000000000000002</v>
      </c>
      <c r="S15" s="918">
        <f t="shared" si="1"/>
        <v>3.4607999999999999</v>
      </c>
      <c r="T15" s="918">
        <v>2.8839999999999999</v>
      </c>
      <c r="U15" s="88" t="s">
        <v>2130</v>
      </c>
      <c r="V15" s="58" t="s">
        <v>1720</v>
      </c>
    </row>
    <row r="16" spans="1:22" s="234" customFormat="1" ht="15.6" x14ac:dyDescent="0.3">
      <c r="A16" s="236"/>
      <c r="B16" s="237"/>
      <c r="D16" s="235"/>
      <c r="E16" s="238"/>
      <c r="U16" s="222"/>
    </row>
  </sheetData>
  <sheetProtection algorithmName="SHA-512" hashValue="ImMELqPpOuT+o+hChOsymYT+CgtpqZxhvYyc/W5eHXJM651JWNMjKKaJBmU5O1AVU8qll4irPQWDbJfA/lTpCg==" saltValue="RDVQ5FN187U+BdQ2oFKYkQ==" spinCount="100000" sheet="1" objects="1" scenarios="1"/>
  <autoFilter ref="A3:V3"/>
  <mergeCells count="16">
    <mergeCell ref="N1:N2"/>
    <mergeCell ref="O1:O2"/>
    <mergeCell ref="V1:V2"/>
    <mergeCell ref="A4:V4"/>
    <mergeCell ref="B1:B2"/>
    <mergeCell ref="A1:A2"/>
    <mergeCell ref="P1:P2"/>
    <mergeCell ref="Q1:Q2"/>
    <mergeCell ref="R1:R2"/>
    <mergeCell ref="S1:S2"/>
    <mergeCell ref="T1:T2"/>
    <mergeCell ref="U1:U2"/>
    <mergeCell ref="J1:J2"/>
    <mergeCell ref="K1:K2"/>
    <mergeCell ref="L1:L2"/>
    <mergeCell ref="M1:M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S35" sqref="S35"/>
    </sheetView>
  </sheetViews>
  <sheetFormatPr defaultColWidth="9.109375" defaultRowHeight="13.2" x14ac:dyDescent="0.25"/>
  <cols>
    <col min="1" max="1" width="42.109375" style="686" customWidth="1"/>
    <col min="2" max="2" width="48.5546875" style="686" customWidth="1"/>
    <col min="3" max="16384" width="9.109375" style="686"/>
  </cols>
  <sheetData>
    <row r="1" spans="1:2" ht="27.6" x14ac:dyDescent="0.25">
      <c r="A1" s="682" t="s">
        <v>2745</v>
      </c>
      <c r="B1" s="682" t="s">
        <v>2748</v>
      </c>
    </row>
    <row r="2" spans="1:2" ht="13.8" x14ac:dyDescent="0.25">
      <c r="A2" s="682" t="s">
        <v>2746</v>
      </c>
      <c r="B2" s="682" t="s">
        <v>2749</v>
      </c>
    </row>
    <row r="3" spans="1:2" ht="138" customHeight="1" x14ac:dyDescent="0.25">
      <c r="A3" s="682" t="s">
        <v>2747</v>
      </c>
      <c r="B3" s="682" t="s">
        <v>2750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6"/>
  <sheetViews>
    <sheetView view="pageBreakPreview" topLeftCell="C1" zoomScale="75" zoomScaleSheetLayoutView="75" workbookViewId="0">
      <selection activeCell="J1" sqref="J1:W1048576"/>
    </sheetView>
  </sheetViews>
  <sheetFormatPr defaultColWidth="11.44140625" defaultRowHeight="10.199999999999999" x14ac:dyDescent="0.2"/>
  <cols>
    <col min="1" max="1" width="21" style="98" customWidth="1"/>
    <col min="2" max="2" width="64.88671875" style="99" customWidth="1"/>
    <col min="3" max="3" width="15.44140625" style="97" customWidth="1"/>
    <col min="4" max="4" width="10.5546875" style="97" customWidth="1"/>
    <col min="5" max="5" width="13.109375" style="97" customWidth="1"/>
    <col min="6" max="6" width="14.44140625" style="97" customWidth="1"/>
    <col min="7" max="7" width="16.5546875" style="97" customWidth="1"/>
    <col min="8" max="8" width="11.5546875" style="97" customWidth="1"/>
    <col min="9" max="9" width="16.5546875" style="97" customWidth="1"/>
    <col min="10" max="10" width="14.44140625" style="922" customWidth="1"/>
    <col min="11" max="11" width="17.5546875" style="97" hidden="1" customWidth="1"/>
    <col min="12" max="12" width="20" style="97" hidden="1" customWidth="1"/>
    <col min="13" max="13" width="19.44140625" style="97" hidden="1" customWidth="1"/>
    <col min="14" max="14" width="16.44140625" style="97" hidden="1" customWidth="1"/>
    <col min="15" max="15" width="14.44140625" style="97" hidden="1" customWidth="1"/>
    <col min="16" max="16" width="16.88671875" style="97" hidden="1" customWidth="1"/>
    <col min="17" max="17" width="18" style="97" hidden="1" customWidth="1"/>
    <col min="18" max="18" width="17.44140625" style="97" hidden="1" customWidth="1"/>
    <col min="19" max="19" width="17.44140625" style="922" hidden="1" customWidth="1"/>
    <col min="20" max="20" width="17.88671875" style="97" hidden="1" customWidth="1"/>
    <col min="21" max="21" width="17.88671875" style="97" customWidth="1"/>
    <col min="22" max="131" width="11.44140625" style="186"/>
    <col min="132" max="132" width="24.88671875" style="186" customWidth="1"/>
    <col min="133" max="133" width="18.88671875" style="186" customWidth="1"/>
    <col min="134" max="139" width="0" style="186" hidden="1" customWidth="1"/>
    <col min="140" max="140" width="12.5546875" style="186" customWidth="1"/>
    <col min="141" max="141" width="19" style="186" customWidth="1"/>
    <col min="142" max="387" width="11.44140625" style="186"/>
    <col min="388" max="388" width="24.88671875" style="186" customWidth="1"/>
    <col min="389" max="389" width="18.88671875" style="186" customWidth="1"/>
    <col min="390" max="395" width="0" style="186" hidden="1" customWidth="1"/>
    <col min="396" max="396" width="12.5546875" style="186" customWidth="1"/>
    <col min="397" max="397" width="19" style="186" customWidth="1"/>
    <col min="398" max="643" width="11.44140625" style="186"/>
    <col min="644" max="644" width="24.88671875" style="186" customWidth="1"/>
    <col min="645" max="645" width="18.88671875" style="186" customWidth="1"/>
    <col min="646" max="651" width="0" style="186" hidden="1" customWidth="1"/>
    <col min="652" max="652" width="12.5546875" style="186" customWidth="1"/>
    <col min="653" max="653" width="19" style="186" customWidth="1"/>
    <col min="654" max="899" width="11.44140625" style="186"/>
    <col min="900" max="900" width="24.88671875" style="186" customWidth="1"/>
    <col min="901" max="901" width="18.88671875" style="186" customWidth="1"/>
    <col min="902" max="907" width="0" style="186" hidden="1" customWidth="1"/>
    <col min="908" max="908" width="12.5546875" style="186" customWidth="1"/>
    <col min="909" max="909" width="19" style="186" customWidth="1"/>
    <col min="910" max="1155" width="11.44140625" style="186"/>
    <col min="1156" max="1156" width="24.88671875" style="186" customWidth="1"/>
    <col min="1157" max="1157" width="18.88671875" style="186" customWidth="1"/>
    <col min="1158" max="1163" width="0" style="186" hidden="1" customWidth="1"/>
    <col min="1164" max="1164" width="12.5546875" style="186" customWidth="1"/>
    <col min="1165" max="1165" width="19" style="186" customWidth="1"/>
    <col min="1166" max="1411" width="11.44140625" style="186"/>
    <col min="1412" max="1412" width="24.88671875" style="186" customWidth="1"/>
    <col min="1413" max="1413" width="18.88671875" style="186" customWidth="1"/>
    <col min="1414" max="1419" width="0" style="186" hidden="1" customWidth="1"/>
    <col min="1420" max="1420" width="12.5546875" style="186" customWidth="1"/>
    <col min="1421" max="1421" width="19" style="186" customWidth="1"/>
    <col min="1422" max="1667" width="11.44140625" style="186"/>
    <col min="1668" max="1668" width="24.88671875" style="186" customWidth="1"/>
    <col min="1669" max="1669" width="18.88671875" style="186" customWidth="1"/>
    <col min="1670" max="1675" width="0" style="186" hidden="1" customWidth="1"/>
    <col min="1676" max="1676" width="12.5546875" style="186" customWidth="1"/>
    <col min="1677" max="1677" width="19" style="186" customWidth="1"/>
    <col min="1678" max="1923" width="11.44140625" style="186"/>
    <col min="1924" max="1924" width="24.88671875" style="186" customWidth="1"/>
    <col min="1925" max="1925" width="18.88671875" style="186" customWidth="1"/>
    <col min="1926" max="1931" width="0" style="186" hidden="1" customWidth="1"/>
    <col min="1932" max="1932" width="12.5546875" style="186" customWidth="1"/>
    <col min="1933" max="1933" width="19" style="186" customWidth="1"/>
    <col min="1934" max="2179" width="11.44140625" style="186"/>
    <col min="2180" max="2180" width="24.88671875" style="186" customWidth="1"/>
    <col min="2181" max="2181" width="18.88671875" style="186" customWidth="1"/>
    <col min="2182" max="2187" width="0" style="186" hidden="1" customWidth="1"/>
    <col min="2188" max="2188" width="12.5546875" style="186" customWidth="1"/>
    <col min="2189" max="2189" width="19" style="186" customWidth="1"/>
    <col min="2190" max="2435" width="11.44140625" style="186"/>
    <col min="2436" max="2436" width="24.88671875" style="186" customWidth="1"/>
    <col min="2437" max="2437" width="18.88671875" style="186" customWidth="1"/>
    <col min="2438" max="2443" width="0" style="186" hidden="1" customWidth="1"/>
    <col min="2444" max="2444" width="12.5546875" style="186" customWidth="1"/>
    <col min="2445" max="2445" width="19" style="186" customWidth="1"/>
    <col min="2446" max="2691" width="11.44140625" style="186"/>
    <col min="2692" max="2692" width="24.88671875" style="186" customWidth="1"/>
    <col min="2693" max="2693" width="18.88671875" style="186" customWidth="1"/>
    <col min="2694" max="2699" width="0" style="186" hidden="1" customWidth="1"/>
    <col min="2700" max="2700" width="12.5546875" style="186" customWidth="1"/>
    <col min="2701" max="2701" width="19" style="186" customWidth="1"/>
    <col min="2702" max="2947" width="11.44140625" style="186"/>
    <col min="2948" max="2948" width="24.88671875" style="186" customWidth="1"/>
    <col min="2949" max="2949" width="18.88671875" style="186" customWidth="1"/>
    <col min="2950" max="2955" width="0" style="186" hidden="1" customWidth="1"/>
    <col min="2956" max="2956" width="12.5546875" style="186" customWidth="1"/>
    <col min="2957" max="2957" width="19" style="186" customWidth="1"/>
    <col min="2958" max="3203" width="11.44140625" style="186"/>
    <col min="3204" max="3204" width="24.88671875" style="186" customWidth="1"/>
    <col min="3205" max="3205" width="18.88671875" style="186" customWidth="1"/>
    <col min="3206" max="3211" width="0" style="186" hidden="1" customWidth="1"/>
    <col min="3212" max="3212" width="12.5546875" style="186" customWidth="1"/>
    <col min="3213" max="3213" width="19" style="186" customWidth="1"/>
    <col min="3214" max="3459" width="11.44140625" style="186"/>
    <col min="3460" max="3460" width="24.88671875" style="186" customWidth="1"/>
    <col min="3461" max="3461" width="18.88671875" style="186" customWidth="1"/>
    <col min="3462" max="3467" width="0" style="186" hidden="1" customWidth="1"/>
    <col min="3468" max="3468" width="12.5546875" style="186" customWidth="1"/>
    <col min="3469" max="3469" width="19" style="186" customWidth="1"/>
    <col min="3470" max="3715" width="11.44140625" style="186"/>
    <col min="3716" max="3716" width="24.88671875" style="186" customWidth="1"/>
    <col min="3717" max="3717" width="18.88671875" style="186" customWidth="1"/>
    <col min="3718" max="3723" width="0" style="186" hidden="1" customWidth="1"/>
    <col min="3724" max="3724" width="12.5546875" style="186" customWidth="1"/>
    <col min="3725" max="3725" width="19" style="186" customWidth="1"/>
    <col min="3726" max="3971" width="11.44140625" style="186"/>
    <col min="3972" max="3972" width="24.88671875" style="186" customWidth="1"/>
    <col min="3973" max="3973" width="18.88671875" style="186" customWidth="1"/>
    <col min="3974" max="3979" width="0" style="186" hidden="1" customWidth="1"/>
    <col min="3980" max="3980" width="12.5546875" style="186" customWidth="1"/>
    <col min="3981" max="3981" width="19" style="186" customWidth="1"/>
    <col min="3982" max="4227" width="11.44140625" style="186"/>
    <col min="4228" max="4228" width="24.88671875" style="186" customWidth="1"/>
    <col min="4229" max="4229" width="18.88671875" style="186" customWidth="1"/>
    <col min="4230" max="4235" width="0" style="186" hidden="1" customWidth="1"/>
    <col min="4236" max="4236" width="12.5546875" style="186" customWidth="1"/>
    <col min="4237" max="4237" width="19" style="186" customWidth="1"/>
    <col min="4238" max="4483" width="11.44140625" style="186"/>
    <col min="4484" max="4484" width="24.88671875" style="186" customWidth="1"/>
    <col min="4485" max="4485" width="18.88671875" style="186" customWidth="1"/>
    <col min="4486" max="4491" width="0" style="186" hidden="1" customWidth="1"/>
    <col min="4492" max="4492" width="12.5546875" style="186" customWidth="1"/>
    <col min="4493" max="4493" width="19" style="186" customWidth="1"/>
    <col min="4494" max="4739" width="11.44140625" style="186"/>
    <col min="4740" max="4740" width="24.88671875" style="186" customWidth="1"/>
    <col min="4741" max="4741" width="18.88671875" style="186" customWidth="1"/>
    <col min="4742" max="4747" width="0" style="186" hidden="1" customWidth="1"/>
    <col min="4748" max="4748" width="12.5546875" style="186" customWidth="1"/>
    <col min="4749" max="4749" width="19" style="186" customWidth="1"/>
    <col min="4750" max="4995" width="11.44140625" style="186"/>
    <col min="4996" max="4996" width="24.88671875" style="186" customWidth="1"/>
    <col min="4997" max="4997" width="18.88671875" style="186" customWidth="1"/>
    <col min="4998" max="5003" width="0" style="186" hidden="1" customWidth="1"/>
    <col min="5004" max="5004" width="12.5546875" style="186" customWidth="1"/>
    <col min="5005" max="5005" width="19" style="186" customWidth="1"/>
    <col min="5006" max="5251" width="11.44140625" style="186"/>
    <col min="5252" max="5252" width="24.88671875" style="186" customWidth="1"/>
    <col min="5253" max="5253" width="18.88671875" style="186" customWidth="1"/>
    <col min="5254" max="5259" width="0" style="186" hidden="1" customWidth="1"/>
    <col min="5260" max="5260" width="12.5546875" style="186" customWidth="1"/>
    <col min="5261" max="5261" width="19" style="186" customWidth="1"/>
    <col min="5262" max="5507" width="11.44140625" style="186"/>
    <col min="5508" max="5508" width="24.88671875" style="186" customWidth="1"/>
    <col min="5509" max="5509" width="18.88671875" style="186" customWidth="1"/>
    <col min="5510" max="5515" width="0" style="186" hidden="1" customWidth="1"/>
    <col min="5516" max="5516" width="12.5546875" style="186" customWidth="1"/>
    <col min="5517" max="5517" width="19" style="186" customWidth="1"/>
    <col min="5518" max="5763" width="11.44140625" style="186"/>
    <col min="5764" max="5764" width="24.88671875" style="186" customWidth="1"/>
    <col min="5765" max="5765" width="18.88671875" style="186" customWidth="1"/>
    <col min="5766" max="5771" width="0" style="186" hidden="1" customWidth="1"/>
    <col min="5772" max="5772" width="12.5546875" style="186" customWidth="1"/>
    <col min="5773" max="5773" width="19" style="186" customWidth="1"/>
    <col min="5774" max="6019" width="11.44140625" style="186"/>
    <col min="6020" max="6020" width="24.88671875" style="186" customWidth="1"/>
    <col min="6021" max="6021" width="18.88671875" style="186" customWidth="1"/>
    <col min="6022" max="6027" width="0" style="186" hidden="1" customWidth="1"/>
    <col min="6028" max="6028" width="12.5546875" style="186" customWidth="1"/>
    <col min="6029" max="6029" width="19" style="186" customWidth="1"/>
    <col min="6030" max="6275" width="11.44140625" style="186"/>
    <col min="6276" max="6276" width="24.88671875" style="186" customWidth="1"/>
    <col min="6277" max="6277" width="18.88671875" style="186" customWidth="1"/>
    <col min="6278" max="6283" width="0" style="186" hidden="1" customWidth="1"/>
    <col min="6284" max="6284" width="12.5546875" style="186" customWidth="1"/>
    <col min="6285" max="6285" width="19" style="186" customWidth="1"/>
    <col min="6286" max="6531" width="11.44140625" style="186"/>
    <col min="6532" max="6532" width="24.88671875" style="186" customWidth="1"/>
    <col min="6533" max="6533" width="18.88671875" style="186" customWidth="1"/>
    <col min="6534" max="6539" width="0" style="186" hidden="1" customWidth="1"/>
    <col min="6540" max="6540" width="12.5546875" style="186" customWidth="1"/>
    <col min="6541" max="6541" width="19" style="186" customWidth="1"/>
    <col min="6542" max="6787" width="11.44140625" style="186"/>
    <col min="6788" max="6788" width="24.88671875" style="186" customWidth="1"/>
    <col min="6789" max="6789" width="18.88671875" style="186" customWidth="1"/>
    <col min="6790" max="6795" width="0" style="186" hidden="1" customWidth="1"/>
    <col min="6796" max="6796" width="12.5546875" style="186" customWidth="1"/>
    <col min="6797" max="6797" width="19" style="186" customWidth="1"/>
    <col min="6798" max="7043" width="11.44140625" style="186"/>
    <col min="7044" max="7044" width="24.88671875" style="186" customWidth="1"/>
    <col min="7045" max="7045" width="18.88671875" style="186" customWidth="1"/>
    <col min="7046" max="7051" width="0" style="186" hidden="1" customWidth="1"/>
    <col min="7052" max="7052" width="12.5546875" style="186" customWidth="1"/>
    <col min="7053" max="7053" width="19" style="186" customWidth="1"/>
    <col min="7054" max="7299" width="11.44140625" style="186"/>
    <col min="7300" max="7300" width="24.88671875" style="186" customWidth="1"/>
    <col min="7301" max="7301" width="18.88671875" style="186" customWidth="1"/>
    <col min="7302" max="7307" width="0" style="186" hidden="1" customWidth="1"/>
    <col min="7308" max="7308" width="12.5546875" style="186" customWidth="1"/>
    <col min="7309" max="7309" width="19" style="186" customWidth="1"/>
    <col min="7310" max="7555" width="11.44140625" style="186"/>
    <col min="7556" max="7556" width="24.88671875" style="186" customWidth="1"/>
    <col min="7557" max="7557" width="18.88671875" style="186" customWidth="1"/>
    <col min="7558" max="7563" width="0" style="186" hidden="1" customWidth="1"/>
    <col min="7564" max="7564" width="12.5546875" style="186" customWidth="1"/>
    <col min="7565" max="7565" width="19" style="186" customWidth="1"/>
    <col min="7566" max="7811" width="11.44140625" style="186"/>
    <col min="7812" max="7812" width="24.88671875" style="186" customWidth="1"/>
    <col min="7813" max="7813" width="18.88671875" style="186" customWidth="1"/>
    <col min="7814" max="7819" width="0" style="186" hidden="1" customWidth="1"/>
    <col min="7820" max="7820" width="12.5546875" style="186" customWidth="1"/>
    <col min="7821" max="7821" width="19" style="186" customWidth="1"/>
    <col min="7822" max="8067" width="11.44140625" style="186"/>
    <col min="8068" max="8068" width="24.88671875" style="186" customWidth="1"/>
    <col min="8069" max="8069" width="18.88671875" style="186" customWidth="1"/>
    <col min="8070" max="8075" width="0" style="186" hidden="1" customWidth="1"/>
    <col min="8076" max="8076" width="12.5546875" style="186" customWidth="1"/>
    <col min="8077" max="8077" width="19" style="186" customWidth="1"/>
    <col min="8078" max="8323" width="11.44140625" style="186"/>
    <col min="8324" max="8324" width="24.88671875" style="186" customWidth="1"/>
    <col min="8325" max="8325" width="18.88671875" style="186" customWidth="1"/>
    <col min="8326" max="8331" width="0" style="186" hidden="1" customWidth="1"/>
    <col min="8332" max="8332" width="12.5546875" style="186" customWidth="1"/>
    <col min="8333" max="8333" width="19" style="186" customWidth="1"/>
    <col min="8334" max="8579" width="11.44140625" style="186"/>
    <col min="8580" max="8580" width="24.88671875" style="186" customWidth="1"/>
    <col min="8581" max="8581" width="18.88671875" style="186" customWidth="1"/>
    <col min="8582" max="8587" width="0" style="186" hidden="1" customWidth="1"/>
    <col min="8588" max="8588" width="12.5546875" style="186" customWidth="1"/>
    <col min="8589" max="8589" width="19" style="186" customWidth="1"/>
    <col min="8590" max="8835" width="11.44140625" style="186"/>
    <col min="8836" max="8836" width="24.88671875" style="186" customWidth="1"/>
    <col min="8837" max="8837" width="18.88671875" style="186" customWidth="1"/>
    <col min="8838" max="8843" width="0" style="186" hidden="1" customWidth="1"/>
    <col min="8844" max="8844" width="12.5546875" style="186" customWidth="1"/>
    <col min="8845" max="8845" width="19" style="186" customWidth="1"/>
    <col min="8846" max="9091" width="11.44140625" style="186"/>
    <col min="9092" max="9092" width="24.88671875" style="186" customWidth="1"/>
    <col min="9093" max="9093" width="18.88671875" style="186" customWidth="1"/>
    <col min="9094" max="9099" width="0" style="186" hidden="1" customWidth="1"/>
    <col min="9100" max="9100" width="12.5546875" style="186" customWidth="1"/>
    <col min="9101" max="9101" width="19" style="186" customWidth="1"/>
    <col min="9102" max="9347" width="11.44140625" style="186"/>
    <col min="9348" max="9348" width="24.88671875" style="186" customWidth="1"/>
    <col min="9349" max="9349" width="18.88671875" style="186" customWidth="1"/>
    <col min="9350" max="9355" width="0" style="186" hidden="1" customWidth="1"/>
    <col min="9356" max="9356" width="12.5546875" style="186" customWidth="1"/>
    <col min="9357" max="9357" width="19" style="186" customWidth="1"/>
    <col min="9358" max="9603" width="11.44140625" style="186"/>
    <col min="9604" max="9604" width="24.88671875" style="186" customWidth="1"/>
    <col min="9605" max="9605" width="18.88671875" style="186" customWidth="1"/>
    <col min="9606" max="9611" width="0" style="186" hidden="1" customWidth="1"/>
    <col min="9612" max="9612" width="12.5546875" style="186" customWidth="1"/>
    <col min="9613" max="9613" width="19" style="186" customWidth="1"/>
    <col min="9614" max="9859" width="11.44140625" style="186"/>
    <col min="9860" max="9860" width="24.88671875" style="186" customWidth="1"/>
    <col min="9861" max="9861" width="18.88671875" style="186" customWidth="1"/>
    <col min="9862" max="9867" width="0" style="186" hidden="1" customWidth="1"/>
    <col min="9868" max="9868" width="12.5546875" style="186" customWidth="1"/>
    <col min="9869" max="9869" width="19" style="186" customWidth="1"/>
    <col min="9870" max="10115" width="11.44140625" style="186"/>
    <col min="10116" max="10116" width="24.88671875" style="186" customWidth="1"/>
    <col min="10117" max="10117" width="18.88671875" style="186" customWidth="1"/>
    <col min="10118" max="10123" width="0" style="186" hidden="1" customWidth="1"/>
    <col min="10124" max="10124" width="12.5546875" style="186" customWidth="1"/>
    <col min="10125" max="10125" width="19" style="186" customWidth="1"/>
    <col min="10126" max="10371" width="11.44140625" style="186"/>
    <col min="10372" max="10372" width="24.88671875" style="186" customWidth="1"/>
    <col min="10373" max="10373" width="18.88671875" style="186" customWidth="1"/>
    <col min="10374" max="10379" width="0" style="186" hidden="1" customWidth="1"/>
    <col min="10380" max="10380" width="12.5546875" style="186" customWidth="1"/>
    <col min="10381" max="10381" width="19" style="186" customWidth="1"/>
    <col min="10382" max="10627" width="11.44140625" style="186"/>
    <col min="10628" max="10628" width="24.88671875" style="186" customWidth="1"/>
    <col min="10629" max="10629" width="18.88671875" style="186" customWidth="1"/>
    <col min="10630" max="10635" width="0" style="186" hidden="1" customWidth="1"/>
    <col min="10636" max="10636" width="12.5546875" style="186" customWidth="1"/>
    <col min="10637" max="10637" width="19" style="186" customWidth="1"/>
    <col min="10638" max="10883" width="11.44140625" style="186"/>
    <col min="10884" max="10884" width="24.88671875" style="186" customWidth="1"/>
    <col min="10885" max="10885" width="18.88671875" style="186" customWidth="1"/>
    <col min="10886" max="10891" width="0" style="186" hidden="1" customWidth="1"/>
    <col min="10892" max="10892" width="12.5546875" style="186" customWidth="1"/>
    <col min="10893" max="10893" width="19" style="186" customWidth="1"/>
    <col min="10894" max="11139" width="11.44140625" style="186"/>
    <col min="11140" max="11140" width="24.88671875" style="186" customWidth="1"/>
    <col min="11141" max="11141" width="18.88671875" style="186" customWidth="1"/>
    <col min="11142" max="11147" width="0" style="186" hidden="1" customWidth="1"/>
    <col min="11148" max="11148" width="12.5546875" style="186" customWidth="1"/>
    <col min="11149" max="11149" width="19" style="186" customWidth="1"/>
    <col min="11150" max="11395" width="11.44140625" style="186"/>
    <col min="11396" max="11396" width="24.88671875" style="186" customWidth="1"/>
    <col min="11397" max="11397" width="18.88671875" style="186" customWidth="1"/>
    <col min="11398" max="11403" width="0" style="186" hidden="1" customWidth="1"/>
    <col min="11404" max="11404" width="12.5546875" style="186" customWidth="1"/>
    <col min="11405" max="11405" width="19" style="186" customWidth="1"/>
    <col min="11406" max="11651" width="11.44140625" style="186"/>
    <col min="11652" max="11652" width="24.88671875" style="186" customWidth="1"/>
    <col min="11653" max="11653" width="18.88671875" style="186" customWidth="1"/>
    <col min="11654" max="11659" width="0" style="186" hidden="1" customWidth="1"/>
    <col min="11660" max="11660" width="12.5546875" style="186" customWidth="1"/>
    <col min="11661" max="11661" width="19" style="186" customWidth="1"/>
    <col min="11662" max="11907" width="11.44140625" style="186"/>
    <col min="11908" max="11908" width="24.88671875" style="186" customWidth="1"/>
    <col min="11909" max="11909" width="18.88671875" style="186" customWidth="1"/>
    <col min="11910" max="11915" width="0" style="186" hidden="1" customWidth="1"/>
    <col min="11916" max="11916" width="12.5546875" style="186" customWidth="1"/>
    <col min="11917" max="11917" width="19" style="186" customWidth="1"/>
    <col min="11918" max="12163" width="11.44140625" style="186"/>
    <col min="12164" max="12164" width="24.88671875" style="186" customWidth="1"/>
    <col min="12165" max="12165" width="18.88671875" style="186" customWidth="1"/>
    <col min="12166" max="12171" width="0" style="186" hidden="1" customWidth="1"/>
    <col min="12172" max="12172" width="12.5546875" style="186" customWidth="1"/>
    <col min="12173" max="12173" width="19" style="186" customWidth="1"/>
    <col min="12174" max="12419" width="11.44140625" style="186"/>
    <col min="12420" max="12420" width="24.88671875" style="186" customWidth="1"/>
    <col min="12421" max="12421" width="18.88671875" style="186" customWidth="1"/>
    <col min="12422" max="12427" width="0" style="186" hidden="1" customWidth="1"/>
    <col min="12428" max="12428" width="12.5546875" style="186" customWidth="1"/>
    <col min="12429" max="12429" width="19" style="186" customWidth="1"/>
    <col min="12430" max="12675" width="11.44140625" style="186"/>
    <col min="12676" max="12676" width="24.88671875" style="186" customWidth="1"/>
    <col min="12677" max="12677" width="18.88671875" style="186" customWidth="1"/>
    <col min="12678" max="12683" width="0" style="186" hidden="1" customWidth="1"/>
    <col min="12684" max="12684" width="12.5546875" style="186" customWidth="1"/>
    <col min="12685" max="12685" width="19" style="186" customWidth="1"/>
    <col min="12686" max="12931" width="11.44140625" style="186"/>
    <col min="12932" max="12932" width="24.88671875" style="186" customWidth="1"/>
    <col min="12933" max="12933" width="18.88671875" style="186" customWidth="1"/>
    <col min="12934" max="12939" width="0" style="186" hidden="1" customWidth="1"/>
    <col min="12940" max="12940" width="12.5546875" style="186" customWidth="1"/>
    <col min="12941" max="12941" width="19" style="186" customWidth="1"/>
    <col min="12942" max="13187" width="11.44140625" style="186"/>
    <col min="13188" max="13188" width="24.88671875" style="186" customWidth="1"/>
    <col min="13189" max="13189" width="18.88671875" style="186" customWidth="1"/>
    <col min="13190" max="13195" width="0" style="186" hidden="1" customWidth="1"/>
    <col min="13196" max="13196" width="12.5546875" style="186" customWidth="1"/>
    <col min="13197" max="13197" width="19" style="186" customWidth="1"/>
    <col min="13198" max="13443" width="11.44140625" style="186"/>
    <col min="13444" max="13444" width="24.88671875" style="186" customWidth="1"/>
    <col min="13445" max="13445" width="18.88671875" style="186" customWidth="1"/>
    <col min="13446" max="13451" width="0" style="186" hidden="1" customWidth="1"/>
    <col min="13452" max="13452" width="12.5546875" style="186" customWidth="1"/>
    <col min="13453" max="13453" width="19" style="186" customWidth="1"/>
    <col min="13454" max="13699" width="11.44140625" style="186"/>
    <col min="13700" max="13700" width="24.88671875" style="186" customWidth="1"/>
    <col min="13701" max="13701" width="18.88671875" style="186" customWidth="1"/>
    <col min="13702" max="13707" width="0" style="186" hidden="1" customWidth="1"/>
    <col min="13708" max="13708" width="12.5546875" style="186" customWidth="1"/>
    <col min="13709" max="13709" width="19" style="186" customWidth="1"/>
    <col min="13710" max="13955" width="11.44140625" style="186"/>
    <col min="13956" max="13956" width="24.88671875" style="186" customWidth="1"/>
    <col min="13957" max="13957" width="18.88671875" style="186" customWidth="1"/>
    <col min="13958" max="13963" width="0" style="186" hidden="1" customWidth="1"/>
    <col min="13964" max="13964" width="12.5546875" style="186" customWidth="1"/>
    <col min="13965" max="13965" width="19" style="186" customWidth="1"/>
    <col min="13966" max="14211" width="11.44140625" style="186"/>
    <col min="14212" max="14212" width="24.88671875" style="186" customWidth="1"/>
    <col min="14213" max="14213" width="18.88671875" style="186" customWidth="1"/>
    <col min="14214" max="14219" width="0" style="186" hidden="1" customWidth="1"/>
    <col min="14220" max="14220" width="12.5546875" style="186" customWidth="1"/>
    <col min="14221" max="14221" width="19" style="186" customWidth="1"/>
    <col min="14222" max="14467" width="11.44140625" style="186"/>
    <col min="14468" max="14468" width="24.88671875" style="186" customWidth="1"/>
    <col min="14469" max="14469" width="18.88671875" style="186" customWidth="1"/>
    <col min="14470" max="14475" width="0" style="186" hidden="1" customWidth="1"/>
    <col min="14476" max="14476" width="12.5546875" style="186" customWidth="1"/>
    <col min="14477" max="14477" width="19" style="186" customWidth="1"/>
    <col min="14478" max="14723" width="11.44140625" style="186"/>
    <col min="14724" max="14724" width="24.88671875" style="186" customWidth="1"/>
    <col min="14725" max="14725" width="18.88671875" style="186" customWidth="1"/>
    <col min="14726" max="14731" width="0" style="186" hidden="1" customWidth="1"/>
    <col min="14732" max="14732" width="12.5546875" style="186" customWidth="1"/>
    <col min="14733" max="14733" width="19" style="186" customWidth="1"/>
    <col min="14734" max="14979" width="11.44140625" style="186"/>
    <col min="14980" max="14980" width="24.88671875" style="186" customWidth="1"/>
    <col min="14981" max="14981" width="18.88671875" style="186" customWidth="1"/>
    <col min="14982" max="14987" width="0" style="186" hidden="1" customWidth="1"/>
    <col min="14988" max="14988" width="12.5546875" style="186" customWidth="1"/>
    <col min="14989" max="14989" width="19" style="186" customWidth="1"/>
    <col min="14990" max="15235" width="11.44140625" style="186"/>
    <col min="15236" max="15236" width="24.88671875" style="186" customWidth="1"/>
    <col min="15237" max="15237" width="18.88671875" style="186" customWidth="1"/>
    <col min="15238" max="15243" width="0" style="186" hidden="1" customWidth="1"/>
    <col min="15244" max="15244" width="12.5546875" style="186" customWidth="1"/>
    <col min="15245" max="15245" width="19" style="186" customWidth="1"/>
    <col min="15246" max="15491" width="11.44140625" style="186"/>
    <col min="15492" max="15492" width="24.88671875" style="186" customWidth="1"/>
    <col min="15493" max="15493" width="18.88671875" style="186" customWidth="1"/>
    <col min="15494" max="15499" width="0" style="186" hidden="1" customWidth="1"/>
    <col min="15500" max="15500" width="12.5546875" style="186" customWidth="1"/>
    <col min="15501" max="15501" width="19" style="186" customWidth="1"/>
    <col min="15502" max="15747" width="11.44140625" style="186"/>
    <col min="15748" max="15748" width="24.88671875" style="186" customWidth="1"/>
    <col min="15749" max="15749" width="18.88671875" style="186" customWidth="1"/>
    <col min="15750" max="15755" width="0" style="186" hidden="1" customWidth="1"/>
    <col min="15756" max="15756" width="12.5546875" style="186" customWidth="1"/>
    <col min="15757" max="15757" width="19" style="186" customWidth="1"/>
    <col min="15758" max="16003" width="11.44140625" style="186"/>
    <col min="16004" max="16004" width="24.88671875" style="186" customWidth="1"/>
    <col min="16005" max="16005" width="18.88671875" style="186" customWidth="1"/>
    <col min="16006" max="16011" width="0" style="186" hidden="1" customWidth="1"/>
    <col min="16012" max="16012" width="12.5546875" style="186" customWidth="1"/>
    <col min="16013" max="16013" width="19" style="186" customWidth="1"/>
    <col min="16014" max="16384" width="11.44140625" style="186"/>
  </cols>
  <sheetData>
    <row r="1" spans="1:57" s="43" customFormat="1" ht="29.25" customHeight="1" x14ac:dyDescent="0.25">
      <c r="A1" s="737" t="s">
        <v>1259</v>
      </c>
      <c r="B1" s="735" t="s">
        <v>1</v>
      </c>
      <c r="C1" s="737" t="s">
        <v>1260</v>
      </c>
      <c r="D1" s="737" t="s">
        <v>1261</v>
      </c>
      <c r="E1" s="737" t="s">
        <v>3</v>
      </c>
      <c r="F1" s="737" t="s">
        <v>1262</v>
      </c>
      <c r="G1" s="737" t="s">
        <v>1263</v>
      </c>
      <c r="H1" s="737" t="s">
        <v>1264</v>
      </c>
      <c r="I1" s="742" t="s">
        <v>6</v>
      </c>
      <c r="J1" s="997" t="s">
        <v>1721</v>
      </c>
      <c r="K1" s="997" t="s">
        <v>78</v>
      </c>
      <c r="L1" s="997" t="s">
        <v>74</v>
      </c>
      <c r="M1" s="997" t="s">
        <v>76</v>
      </c>
      <c r="N1" s="997" t="s">
        <v>73</v>
      </c>
      <c r="O1" s="997" t="s">
        <v>72</v>
      </c>
      <c r="P1" s="997" t="s">
        <v>75</v>
      </c>
      <c r="Q1" s="997" t="s">
        <v>77</v>
      </c>
      <c r="R1" s="997" t="s">
        <v>86</v>
      </c>
      <c r="S1" s="974" t="s">
        <v>2784</v>
      </c>
      <c r="T1" s="974" t="s">
        <v>2789</v>
      </c>
      <c r="U1" s="997" t="s">
        <v>196</v>
      </c>
      <c r="V1" s="974" t="s">
        <v>1717</v>
      </c>
    </row>
    <row r="2" spans="1:57" s="43" customFormat="1" ht="90.75" customHeight="1" x14ac:dyDescent="0.25">
      <c r="A2" s="738"/>
      <c r="B2" s="736"/>
      <c r="C2" s="738" t="s">
        <v>7</v>
      </c>
      <c r="D2" s="738" t="s">
        <v>7</v>
      </c>
      <c r="E2" s="738" t="s">
        <v>8</v>
      </c>
      <c r="F2" s="738" t="s">
        <v>1265</v>
      </c>
      <c r="G2" s="738" t="s">
        <v>1266</v>
      </c>
      <c r="H2" s="738" t="s">
        <v>1267</v>
      </c>
      <c r="I2" s="743" t="s">
        <v>11</v>
      </c>
      <c r="J2" s="998"/>
      <c r="K2" s="998"/>
      <c r="L2" s="998"/>
      <c r="M2" s="998"/>
      <c r="N2" s="998"/>
      <c r="O2" s="998"/>
      <c r="P2" s="998"/>
      <c r="Q2" s="998"/>
      <c r="R2" s="999"/>
      <c r="S2" s="977"/>
      <c r="T2" s="975"/>
      <c r="U2" s="998"/>
      <c r="V2" s="975"/>
    </row>
    <row r="3" spans="1:57" s="43" customFormat="1" ht="205.5" customHeight="1" x14ac:dyDescent="0.25">
      <c r="A3" s="167" t="s">
        <v>39</v>
      </c>
      <c r="B3" s="739" t="s">
        <v>470</v>
      </c>
      <c r="C3" s="739" t="s">
        <v>1268</v>
      </c>
      <c r="D3" s="739" t="s">
        <v>1269</v>
      </c>
      <c r="E3" s="739" t="s">
        <v>1270</v>
      </c>
      <c r="F3" s="739" t="s">
        <v>1271</v>
      </c>
      <c r="G3" s="739" t="s">
        <v>1272</v>
      </c>
      <c r="H3" s="739" t="s">
        <v>1273</v>
      </c>
      <c r="I3" s="744" t="s">
        <v>1274</v>
      </c>
      <c r="J3" s="744" t="s">
        <v>1722</v>
      </c>
      <c r="K3" s="744" t="s">
        <v>79</v>
      </c>
      <c r="L3" s="744" t="s">
        <v>80</v>
      </c>
      <c r="M3" s="744" t="s">
        <v>81</v>
      </c>
      <c r="N3" s="744" t="s">
        <v>82</v>
      </c>
      <c r="O3" s="744" t="s">
        <v>83</v>
      </c>
      <c r="P3" s="744" t="s">
        <v>84</v>
      </c>
      <c r="Q3" s="744" t="s">
        <v>85</v>
      </c>
      <c r="R3" s="744" t="s">
        <v>87</v>
      </c>
      <c r="S3" s="745" t="s">
        <v>2783</v>
      </c>
      <c r="T3" s="745" t="s">
        <v>2790</v>
      </c>
      <c r="U3" s="744" t="s">
        <v>197</v>
      </c>
      <c r="V3" s="740" t="s">
        <v>1718</v>
      </c>
    </row>
    <row r="4" spans="1:57" ht="18" customHeight="1" x14ac:dyDescent="0.2">
      <c r="A4" s="976" t="s">
        <v>1976</v>
      </c>
      <c r="B4" s="976"/>
      <c r="C4" s="976"/>
      <c r="D4" s="976"/>
      <c r="E4" s="976"/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6"/>
      <c r="Q4" s="976"/>
      <c r="R4" s="976"/>
      <c r="S4" s="976"/>
      <c r="T4" s="976"/>
      <c r="U4" s="976"/>
      <c r="V4" s="976"/>
    </row>
    <row r="5" spans="1:57" s="52" customFormat="1" ht="18" x14ac:dyDescent="0.3">
      <c r="A5" s="47" t="s">
        <v>1364</v>
      </c>
      <c r="B5" s="48"/>
      <c r="C5" s="49"/>
      <c r="D5" s="49"/>
      <c r="E5" s="49"/>
      <c r="F5" s="50"/>
      <c r="G5" s="51"/>
      <c r="H5" s="51"/>
      <c r="I5" s="51"/>
      <c r="J5" s="913"/>
      <c r="K5" s="51"/>
      <c r="L5" s="51"/>
      <c r="M5" s="51"/>
      <c r="N5" s="51"/>
      <c r="O5" s="51"/>
      <c r="P5" s="51"/>
      <c r="Q5" s="51"/>
      <c r="R5" s="51"/>
      <c r="S5" s="913"/>
      <c r="T5" s="51"/>
      <c r="U5" s="51"/>
      <c r="V5" s="51"/>
    </row>
    <row r="6" spans="1:57" ht="15.6" x14ac:dyDescent="0.3">
      <c r="A6" s="216"/>
      <c r="V6" s="97"/>
    </row>
    <row r="7" spans="1:57" ht="15.6" x14ac:dyDescent="0.3">
      <c r="A7" s="205" t="s">
        <v>1300</v>
      </c>
      <c r="V7" s="97"/>
    </row>
    <row r="8" spans="1:57" s="183" customFormat="1" ht="31.2" x14ac:dyDescent="0.3">
      <c r="A8" s="60" t="s">
        <v>1365</v>
      </c>
      <c r="B8" s="74" t="s">
        <v>1366</v>
      </c>
      <c r="C8" s="168">
        <v>3600</v>
      </c>
      <c r="D8" s="62">
        <v>43</v>
      </c>
      <c r="E8" s="66">
        <v>20</v>
      </c>
      <c r="F8" s="62">
        <v>72</v>
      </c>
      <c r="G8" s="62">
        <v>22.5</v>
      </c>
      <c r="H8" s="66">
        <v>32</v>
      </c>
      <c r="I8" s="69" t="s">
        <v>1303</v>
      </c>
      <c r="J8" s="917">
        <f>S8/(1-R8)</f>
        <v>1.6140705882352946</v>
      </c>
      <c r="K8" s="56">
        <v>0.05</v>
      </c>
      <c r="L8" s="56">
        <v>0.02</v>
      </c>
      <c r="M8" s="56">
        <v>0.03</v>
      </c>
      <c r="N8" s="56">
        <v>0.04</v>
      </c>
      <c r="O8" s="56">
        <v>0.01</v>
      </c>
      <c r="P8" s="56">
        <v>0</v>
      </c>
      <c r="Q8" s="56">
        <v>0</v>
      </c>
      <c r="R8" s="56">
        <f>SUM(K8:Q8)</f>
        <v>0.15000000000000002</v>
      </c>
      <c r="S8" s="917">
        <f>T8*1.2</f>
        <v>1.3719600000000003</v>
      </c>
      <c r="T8" s="917">
        <v>1.1433000000000002</v>
      </c>
      <c r="U8" s="69" t="s">
        <v>1022</v>
      </c>
      <c r="V8" s="58" t="s">
        <v>1720</v>
      </c>
    </row>
    <row r="9" spans="1:57" x14ac:dyDescent="0.2">
      <c r="A9" s="94"/>
      <c r="B9" s="95"/>
      <c r="C9" s="96"/>
      <c r="D9" s="96"/>
      <c r="E9" s="217"/>
      <c r="F9" s="96"/>
      <c r="G9" s="96"/>
      <c r="H9" s="217"/>
      <c r="I9" s="163"/>
      <c r="J9" s="929"/>
      <c r="K9" s="95"/>
      <c r="L9" s="95"/>
      <c r="M9" s="95"/>
      <c r="N9" s="95"/>
      <c r="O9" s="95"/>
      <c r="P9" s="95"/>
      <c r="Q9" s="95"/>
      <c r="R9" s="95"/>
      <c r="S9" s="927"/>
      <c r="T9" s="927"/>
      <c r="U9" s="95"/>
      <c r="V9" s="95"/>
    </row>
    <row r="10" spans="1:57" ht="18" x14ac:dyDescent="0.3">
      <c r="A10" s="47" t="s">
        <v>1304</v>
      </c>
      <c r="B10" s="48"/>
      <c r="C10" s="49"/>
      <c r="D10" s="49"/>
      <c r="E10" s="218"/>
      <c r="F10" s="50"/>
      <c r="G10" s="51"/>
      <c r="H10" s="219"/>
      <c r="I10" s="51"/>
      <c r="J10" s="932"/>
      <c r="K10" s="48"/>
      <c r="L10" s="48"/>
      <c r="M10" s="48"/>
      <c r="N10" s="48"/>
      <c r="O10" s="48"/>
      <c r="P10" s="48"/>
      <c r="Q10" s="48"/>
      <c r="R10" s="48"/>
      <c r="S10" s="931"/>
      <c r="T10" s="931"/>
      <c r="U10" s="48"/>
      <c r="V10" s="48"/>
    </row>
    <row r="11" spans="1:57" s="220" customFormat="1" ht="31.2" x14ac:dyDescent="0.3">
      <c r="A11" s="60" t="s">
        <v>1367</v>
      </c>
      <c r="B11" s="74" t="s">
        <v>1368</v>
      </c>
      <c r="C11" s="168">
        <v>1800</v>
      </c>
      <c r="D11" s="62">
        <v>38</v>
      </c>
      <c r="E11" s="66">
        <v>40</v>
      </c>
      <c r="F11" s="62">
        <v>54</v>
      </c>
      <c r="G11" s="62">
        <v>15.16</v>
      </c>
      <c r="H11" s="66">
        <v>20</v>
      </c>
      <c r="I11" s="69" t="s">
        <v>17</v>
      </c>
      <c r="J11" s="917">
        <f>S11/(1-R11)</f>
        <v>2.1520941176470587</v>
      </c>
      <c r="K11" s="56">
        <v>0.05</v>
      </c>
      <c r="L11" s="56">
        <v>0.02</v>
      </c>
      <c r="M11" s="56">
        <v>0.03</v>
      </c>
      <c r="N11" s="56">
        <v>0.04</v>
      </c>
      <c r="O11" s="56">
        <v>0.01</v>
      </c>
      <c r="P11" s="56">
        <v>0</v>
      </c>
      <c r="Q11" s="56">
        <v>0</v>
      </c>
      <c r="R11" s="56">
        <f>SUM(K11:Q11)</f>
        <v>0.15000000000000002</v>
      </c>
      <c r="S11" s="917">
        <f t="shared" ref="S11:S14" si="0">T11*1.2</f>
        <v>1.8292799999999998</v>
      </c>
      <c r="T11" s="917">
        <v>1.5244</v>
      </c>
      <c r="U11" s="69" t="s">
        <v>1022</v>
      </c>
      <c r="V11" s="58" t="s">
        <v>1720</v>
      </c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</row>
    <row r="12" spans="1:57" ht="31.2" x14ac:dyDescent="0.3">
      <c r="A12" s="60" t="s">
        <v>1369</v>
      </c>
      <c r="B12" s="74" t="s">
        <v>1370</v>
      </c>
      <c r="C12" s="168">
        <v>1200</v>
      </c>
      <c r="D12" s="62">
        <v>38</v>
      </c>
      <c r="E12" s="66">
        <v>60</v>
      </c>
      <c r="F12" s="62">
        <v>72</v>
      </c>
      <c r="G12" s="62">
        <v>20.69</v>
      </c>
      <c r="H12" s="66">
        <v>72</v>
      </c>
      <c r="I12" s="69" t="s">
        <v>69</v>
      </c>
      <c r="J12" s="917">
        <f>S12/(1-R12)</f>
        <v>1.6140705882352946</v>
      </c>
      <c r="K12" s="56">
        <v>0.05</v>
      </c>
      <c r="L12" s="56">
        <v>0.02</v>
      </c>
      <c r="M12" s="56">
        <v>0.03</v>
      </c>
      <c r="N12" s="56">
        <v>0.04</v>
      </c>
      <c r="O12" s="56">
        <v>0.01</v>
      </c>
      <c r="P12" s="56">
        <v>0</v>
      </c>
      <c r="Q12" s="56">
        <v>0</v>
      </c>
      <c r="R12" s="56">
        <f>SUM(K12:Q12)</f>
        <v>0.15000000000000002</v>
      </c>
      <c r="S12" s="917">
        <f t="shared" si="0"/>
        <v>1.3719600000000003</v>
      </c>
      <c r="T12" s="917">
        <v>1.1433000000000002</v>
      </c>
      <c r="U12" s="69" t="s">
        <v>1022</v>
      </c>
      <c r="V12" s="58" t="s">
        <v>1720</v>
      </c>
    </row>
    <row r="13" spans="1:57" ht="31.2" x14ac:dyDescent="0.3">
      <c r="A13" s="60" t="s">
        <v>1371</v>
      </c>
      <c r="B13" s="74" t="s">
        <v>1372</v>
      </c>
      <c r="C13" s="168">
        <v>600</v>
      </c>
      <c r="D13" s="62">
        <v>38</v>
      </c>
      <c r="E13" s="66">
        <v>60</v>
      </c>
      <c r="F13" s="62">
        <v>36</v>
      </c>
      <c r="G13" s="62">
        <v>10.29</v>
      </c>
      <c r="H13" s="66">
        <v>144</v>
      </c>
      <c r="I13" s="69" t="s">
        <v>69</v>
      </c>
      <c r="J13" s="917">
        <f>S13/(1-R13)</f>
        <v>1.6140705882352946</v>
      </c>
      <c r="K13" s="56">
        <v>0.05</v>
      </c>
      <c r="L13" s="56">
        <v>0.02</v>
      </c>
      <c r="M13" s="56">
        <v>0.03</v>
      </c>
      <c r="N13" s="56">
        <v>0.04</v>
      </c>
      <c r="O13" s="56">
        <v>0.01</v>
      </c>
      <c r="P13" s="56">
        <v>0</v>
      </c>
      <c r="Q13" s="56">
        <v>0</v>
      </c>
      <c r="R13" s="56">
        <f>SUM(K13:Q13)</f>
        <v>0.15000000000000002</v>
      </c>
      <c r="S13" s="917">
        <f t="shared" si="0"/>
        <v>1.3719600000000003</v>
      </c>
      <c r="T13" s="917">
        <v>1.1433000000000002</v>
      </c>
      <c r="U13" s="69" t="s">
        <v>1022</v>
      </c>
      <c r="V13" s="58" t="s">
        <v>1720</v>
      </c>
    </row>
    <row r="14" spans="1:57" ht="31.2" x14ac:dyDescent="0.3">
      <c r="A14" s="60" t="s">
        <v>1373</v>
      </c>
      <c r="B14" s="74" t="s">
        <v>1374</v>
      </c>
      <c r="C14" s="168">
        <v>300</v>
      </c>
      <c r="D14" s="62">
        <v>38</v>
      </c>
      <c r="E14" s="66">
        <v>120</v>
      </c>
      <c r="F14" s="62">
        <v>36</v>
      </c>
      <c r="G14" s="62">
        <v>11.5</v>
      </c>
      <c r="H14" s="66">
        <v>144</v>
      </c>
      <c r="I14" s="69" t="s">
        <v>333</v>
      </c>
      <c r="J14" s="917">
        <f>S14/(1-R14)</f>
        <v>2.1520941176470587</v>
      </c>
      <c r="K14" s="56">
        <v>0.05</v>
      </c>
      <c r="L14" s="56">
        <v>0.02</v>
      </c>
      <c r="M14" s="56">
        <v>0.03</v>
      </c>
      <c r="N14" s="56">
        <v>0.04</v>
      </c>
      <c r="O14" s="56">
        <v>0.01</v>
      </c>
      <c r="P14" s="56">
        <v>0</v>
      </c>
      <c r="Q14" s="56">
        <v>0</v>
      </c>
      <c r="R14" s="56">
        <f>SUM(K14:Q14)</f>
        <v>0.15000000000000002</v>
      </c>
      <c r="S14" s="917">
        <f t="shared" si="0"/>
        <v>1.8292799999999998</v>
      </c>
      <c r="T14" s="917">
        <v>1.5244</v>
      </c>
      <c r="U14" s="69" t="s">
        <v>1022</v>
      </c>
      <c r="V14" s="58" t="s">
        <v>1720</v>
      </c>
    </row>
    <row r="15" spans="1:57" ht="12.75" customHeight="1" x14ac:dyDescent="0.2">
      <c r="A15" s="94"/>
      <c r="B15" s="95"/>
      <c r="C15" s="96"/>
      <c r="D15" s="96"/>
      <c r="E15" s="217"/>
      <c r="F15" s="96"/>
      <c r="G15" s="96"/>
      <c r="H15" s="217"/>
      <c r="I15" s="163"/>
      <c r="J15" s="929"/>
      <c r="K15" s="95"/>
      <c r="L15" s="95"/>
      <c r="M15" s="95"/>
      <c r="N15" s="95"/>
      <c r="O15" s="95"/>
      <c r="P15" s="95"/>
      <c r="Q15" s="95"/>
      <c r="R15" s="95"/>
      <c r="S15" s="927"/>
      <c r="T15" s="927"/>
      <c r="U15" s="95"/>
      <c r="V15" s="95"/>
    </row>
    <row r="16" spans="1:57" s="52" customFormat="1" ht="18" x14ac:dyDescent="0.3">
      <c r="A16" s="47" t="s">
        <v>1292</v>
      </c>
      <c r="B16" s="48"/>
      <c r="C16" s="49"/>
      <c r="D16" s="49"/>
      <c r="E16" s="218"/>
      <c r="F16" s="50"/>
      <c r="G16" s="51"/>
      <c r="H16" s="219"/>
      <c r="I16" s="51"/>
      <c r="J16" s="932"/>
      <c r="K16" s="48"/>
      <c r="L16" s="48"/>
      <c r="M16" s="48"/>
      <c r="N16" s="48"/>
      <c r="O16" s="48"/>
      <c r="P16" s="48"/>
      <c r="Q16" s="48"/>
      <c r="R16" s="48"/>
      <c r="S16" s="931"/>
      <c r="T16" s="931"/>
      <c r="U16" s="48"/>
      <c r="V16" s="48"/>
    </row>
    <row r="17" spans="1:22" ht="31.2" x14ac:dyDescent="0.3">
      <c r="A17" s="60" t="s">
        <v>1375</v>
      </c>
      <c r="B17" s="74" t="s">
        <v>1376</v>
      </c>
      <c r="C17" s="168">
        <v>3600</v>
      </c>
      <c r="D17" s="62">
        <v>43</v>
      </c>
      <c r="E17" s="66">
        <v>20</v>
      </c>
      <c r="F17" s="62">
        <v>72</v>
      </c>
      <c r="G17" s="62">
        <v>22.5</v>
      </c>
      <c r="H17" s="66">
        <v>32</v>
      </c>
      <c r="I17" s="69" t="s">
        <v>38</v>
      </c>
      <c r="J17" s="917">
        <f t="shared" ref="J17:J28" si="1">S17/(1-R17)</f>
        <v>2.3120470588235298</v>
      </c>
      <c r="K17" s="56">
        <v>0.05</v>
      </c>
      <c r="L17" s="56">
        <v>0.02</v>
      </c>
      <c r="M17" s="56">
        <v>0.03</v>
      </c>
      <c r="N17" s="56">
        <v>0.04</v>
      </c>
      <c r="O17" s="56">
        <v>0.01</v>
      </c>
      <c r="P17" s="56">
        <v>0</v>
      </c>
      <c r="Q17" s="56">
        <v>0</v>
      </c>
      <c r="R17" s="56">
        <f t="shared" ref="R17:R27" si="2">SUM(K17:Q17)</f>
        <v>0.15000000000000002</v>
      </c>
      <c r="S17" s="917">
        <f t="shared" ref="S17:S28" si="3">T17*1.2</f>
        <v>1.9652400000000001</v>
      </c>
      <c r="T17" s="917">
        <v>1.6377000000000002</v>
      </c>
      <c r="U17" s="69" t="s">
        <v>1022</v>
      </c>
      <c r="V17" s="58" t="s">
        <v>1720</v>
      </c>
    </row>
    <row r="18" spans="1:22" s="184" customFormat="1" ht="31.2" x14ac:dyDescent="0.3">
      <c r="A18" s="60" t="s">
        <v>1377</v>
      </c>
      <c r="B18" s="87" t="s">
        <v>1378</v>
      </c>
      <c r="C18" s="168">
        <v>3600</v>
      </c>
      <c r="D18" s="62">
        <v>43</v>
      </c>
      <c r="E18" s="66">
        <v>20</v>
      </c>
      <c r="F18" s="62">
        <v>72</v>
      </c>
      <c r="G18" s="62">
        <v>22.5</v>
      </c>
      <c r="H18" s="66">
        <v>32</v>
      </c>
      <c r="I18" s="88" t="s">
        <v>38</v>
      </c>
      <c r="J18" s="918">
        <f t="shared" si="1"/>
        <v>2.3120470588235298</v>
      </c>
      <c r="K18" s="65">
        <v>0.05</v>
      </c>
      <c r="L18" s="65">
        <v>0.02</v>
      </c>
      <c r="M18" s="65">
        <v>0.03</v>
      </c>
      <c r="N18" s="65">
        <v>0.04</v>
      </c>
      <c r="O18" s="65">
        <v>0.01</v>
      </c>
      <c r="P18" s="65">
        <v>0</v>
      </c>
      <c r="Q18" s="65">
        <v>0</v>
      </c>
      <c r="R18" s="65">
        <f t="shared" si="2"/>
        <v>0.15000000000000002</v>
      </c>
      <c r="S18" s="917">
        <f t="shared" si="3"/>
        <v>1.9652400000000001</v>
      </c>
      <c r="T18" s="917">
        <v>1.6377000000000002</v>
      </c>
      <c r="U18" s="88" t="s">
        <v>1022</v>
      </c>
      <c r="V18" s="67" t="s">
        <v>1720</v>
      </c>
    </row>
    <row r="19" spans="1:22" ht="31.2" x14ac:dyDescent="0.3">
      <c r="A19" s="60" t="s">
        <v>1379</v>
      </c>
      <c r="B19" s="74" t="s">
        <v>1380</v>
      </c>
      <c r="C19" s="168">
        <v>3600</v>
      </c>
      <c r="D19" s="62">
        <v>43</v>
      </c>
      <c r="E19" s="66">
        <v>20</v>
      </c>
      <c r="F19" s="62">
        <v>72</v>
      </c>
      <c r="G19" s="62">
        <v>22.5</v>
      </c>
      <c r="H19" s="66">
        <v>32</v>
      </c>
      <c r="I19" s="69" t="s">
        <v>38</v>
      </c>
      <c r="J19" s="917">
        <f t="shared" si="1"/>
        <v>2.3120470588235298</v>
      </c>
      <c r="K19" s="56">
        <v>0.05</v>
      </c>
      <c r="L19" s="56">
        <v>0.02</v>
      </c>
      <c r="M19" s="56">
        <v>0.03</v>
      </c>
      <c r="N19" s="56">
        <v>0.04</v>
      </c>
      <c r="O19" s="56">
        <v>0.01</v>
      </c>
      <c r="P19" s="56">
        <v>0</v>
      </c>
      <c r="Q19" s="56">
        <v>0</v>
      </c>
      <c r="R19" s="56">
        <f t="shared" si="2"/>
        <v>0.15000000000000002</v>
      </c>
      <c r="S19" s="917">
        <f t="shared" si="3"/>
        <v>1.9652400000000001</v>
      </c>
      <c r="T19" s="917">
        <v>1.6377000000000002</v>
      </c>
      <c r="U19" s="69" t="s">
        <v>1022</v>
      </c>
      <c r="V19" s="58" t="s">
        <v>1720</v>
      </c>
    </row>
    <row r="20" spans="1:22" ht="31.2" x14ac:dyDescent="0.3">
      <c r="A20" s="60" t="s">
        <v>1381</v>
      </c>
      <c r="B20" s="74" t="s">
        <v>1382</v>
      </c>
      <c r="C20" s="168">
        <v>3600</v>
      </c>
      <c r="D20" s="62">
        <v>43</v>
      </c>
      <c r="E20" s="66">
        <v>20</v>
      </c>
      <c r="F20" s="62">
        <v>72</v>
      </c>
      <c r="G20" s="62">
        <v>22.5</v>
      </c>
      <c r="H20" s="66">
        <v>32</v>
      </c>
      <c r="I20" s="69" t="s">
        <v>38</v>
      </c>
      <c r="J20" s="917">
        <f t="shared" si="1"/>
        <v>2.3120470588235298</v>
      </c>
      <c r="K20" s="56">
        <v>0.05</v>
      </c>
      <c r="L20" s="56">
        <v>0.02</v>
      </c>
      <c r="M20" s="56">
        <v>0.03</v>
      </c>
      <c r="N20" s="56">
        <v>0.04</v>
      </c>
      <c r="O20" s="56">
        <v>0.01</v>
      </c>
      <c r="P20" s="56">
        <v>0</v>
      </c>
      <c r="Q20" s="56">
        <v>0</v>
      </c>
      <c r="R20" s="56">
        <f>SUM(K20:Q20)</f>
        <v>0.15000000000000002</v>
      </c>
      <c r="S20" s="917">
        <f t="shared" si="3"/>
        <v>1.9652400000000001</v>
      </c>
      <c r="T20" s="917">
        <v>1.6377000000000002</v>
      </c>
      <c r="U20" s="69" t="s">
        <v>1022</v>
      </c>
      <c r="V20" s="58" t="s">
        <v>1720</v>
      </c>
    </row>
    <row r="21" spans="1:22" ht="31.2" x14ac:dyDescent="0.3">
      <c r="A21" s="60" t="s">
        <v>1383</v>
      </c>
      <c r="B21" s="74" t="s">
        <v>1384</v>
      </c>
      <c r="C21" s="168">
        <v>1200</v>
      </c>
      <c r="D21" s="62">
        <v>38</v>
      </c>
      <c r="E21" s="66">
        <v>60</v>
      </c>
      <c r="F21" s="62">
        <v>72</v>
      </c>
      <c r="G21" s="62">
        <v>20.69</v>
      </c>
      <c r="H21" s="66">
        <v>72</v>
      </c>
      <c r="I21" s="69" t="s">
        <v>38</v>
      </c>
      <c r="J21" s="917">
        <f t="shared" si="1"/>
        <v>2.3120470588235298</v>
      </c>
      <c r="K21" s="56">
        <v>0.05</v>
      </c>
      <c r="L21" s="56">
        <v>0.02</v>
      </c>
      <c r="M21" s="56">
        <v>0.03</v>
      </c>
      <c r="N21" s="56">
        <v>0.04</v>
      </c>
      <c r="O21" s="56">
        <v>0.01</v>
      </c>
      <c r="P21" s="56">
        <v>0</v>
      </c>
      <c r="Q21" s="56">
        <v>0</v>
      </c>
      <c r="R21" s="56">
        <f t="shared" si="2"/>
        <v>0.15000000000000002</v>
      </c>
      <c r="S21" s="917">
        <f t="shared" si="3"/>
        <v>1.9652400000000001</v>
      </c>
      <c r="T21" s="917">
        <v>1.6377000000000002</v>
      </c>
      <c r="U21" s="69" t="s">
        <v>1022</v>
      </c>
      <c r="V21" s="58" t="s">
        <v>1720</v>
      </c>
    </row>
    <row r="22" spans="1:22" ht="31.2" x14ac:dyDescent="0.3">
      <c r="A22" s="60" t="s">
        <v>1385</v>
      </c>
      <c r="B22" s="74" t="s">
        <v>1386</v>
      </c>
      <c r="C22" s="168">
        <v>1200</v>
      </c>
      <c r="D22" s="62">
        <v>38</v>
      </c>
      <c r="E22" s="66">
        <v>60</v>
      </c>
      <c r="F22" s="62">
        <v>72</v>
      </c>
      <c r="G22" s="62">
        <v>20.69</v>
      </c>
      <c r="H22" s="66">
        <v>72</v>
      </c>
      <c r="I22" s="69" t="s">
        <v>38</v>
      </c>
      <c r="J22" s="917">
        <f t="shared" si="1"/>
        <v>2.3120470588235298</v>
      </c>
      <c r="K22" s="56">
        <v>0.05</v>
      </c>
      <c r="L22" s="56">
        <v>0.02</v>
      </c>
      <c r="M22" s="56">
        <v>0.03</v>
      </c>
      <c r="N22" s="56">
        <v>0.04</v>
      </c>
      <c r="O22" s="56">
        <v>0.01</v>
      </c>
      <c r="P22" s="56">
        <v>0</v>
      </c>
      <c r="Q22" s="56">
        <v>0</v>
      </c>
      <c r="R22" s="56">
        <f t="shared" si="2"/>
        <v>0.15000000000000002</v>
      </c>
      <c r="S22" s="917">
        <f t="shared" si="3"/>
        <v>1.9652400000000001</v>
      </c>
      <c r="T22" s="917">
        <v>1.6377000000000002</v>
      </c>
      <c r="U22" s="69" t="s">
        <v>1022</v>
      </c>
      <c r="V22" s="58" t="s">
        <v>1720</v>
      </c>
    </row>
    <row r="23" spans="1:22" ht="33.75" customHeight="1" x14ac:dyDescent="0.3">
      <c r="A23" s="60" t="s">
        <v>1387</v>
      </c>
      <c r="B23" s="74" t="s">
        <v>1388</v>
      </c>
      <c r="C23" s="168">
        <v>1200</v>
      </c>
      <c r="D23" s="62">
        <v>38</v>
      </c>
      <c r="E23" s="66">
        <v>60</v>
      </c>
      <c r="F23" s="62">
        <v>72</v>
      </c>
      <c r="G23" s="62">
        <v>20.69</v>
      </c>
      <c r="H23" s="66">
        <v>72</v>
      </c>
      <c r="I23" s="69" t="s">
        <v>38</v>
      </c>
      <c r="J23" s="917">
        <f t="shared" si="1"/>
        <v>2.3120470588235298</v>
      </c>
      <c r="K23" s="56">
        <v>0.05</v>
      </c>
      <c r="L23" s="56">
        <v>0.02</v>
      </c>
      <c r="M23" s="56">
        <v>0.03</v>
      </c>
      <c r="N23" s="56">
        <v>0.04</v>
      </c>
      <c r="O23" s="56">
        <v>0.01</v>
      </c>
      <c r="P23" s="56">
        <v>0</v>
      </c>
      <c r="Q23" s="56">
        <v>0</v>
      </c>
      <c r="R23" s="56">
        <f t="shared" si="2"/>
        <v>0.15000000000000002</v>
      </c>
      <c r="S23" s="917">
        <f t="shared" si="3"/>
        <v>1.9652400000000001</v>
      </c>
      <c r="T23" s="917">
        <v>1.6377000000000002</v>
      </c>
      <c r="U23" s="69" t="s">
        <v>1022</v>
      </c>
      <c r="V23" s="58" t="s">
        <v>1720</v>
      </c>
    </row>
    <row r="24" spans="1:22" ht="31.2" x14ac:dyDescent="0.3">
      <c r="A24" s="60" t="s">
        <v>1389</v>
      </c>
      <c r="B24" s="74" t="s">
        <v>1390</v>
      </c>
      <c r="C24" s="168">
        <v>1200</v>
      </c>
      <c r="D24" s="62">
        <v>38</v>
      </c>
      <c r="E24" s="66">
        <v>60</v>
      </c>
      <c r="F24" s="62">
        <v>72</v>
      </c>
      <c r="G24" s="62">
        <v>20.69</v>
      </c>
      <c r="H24" s="66">
        <v>72</v>
      </c>
      <c r="I24" s="69" t="s">
        <v>38</v>
      </c>
      <c r="J24" s="917">
        <f t="shared" si="1"/>
        <v>2.3120470588235298</v>
      </c>
      <c r="K24" s="56">
        <v>0.05</v>
      </c>
      <c r="L24" s="56">
        <v>0.02</v>
      </c>
      <c r="M24" s="56">
        <v>0.03</v>
      </c>
      <c r="N24" s="56">
        <v>0.04</v>
      </c>
      <c r="O24" s="56">
        <v>0.01</v>
      </c>
      <c r="P24" s="56">
        <v>0</v>
      </c>
      <c r="Q24" s="56">
        <v>0</v>
      </c>
      <c r="R24" s="56">
        <f>SUM(K24:Q24)</f>
        <v>0.15000000000000002</v>
      </c>
      <c r="S24" s="917">
        <f t="shared" si="3"/>
        <v>1.9652400000000001</v>
      </c>
      <c r="T24" s="917">
        <v>1.6377000000000002</v>
      </c>
      <c r="U24" s="69" t="s">
        <v>1022</v>
      </c>
      <c r="V24" s="58" t="s">
        <v>1720</v>
      </c>
    </row>
    <row r="25" spans="1:22" ht="31.2" x14ac:dyDescent="0.3">
      <c r="A25" s="60" t="s">
        <v>1391</v>
      </c>
      <c r="B25" s="74" t="s">
        <v>1392</v>
      </c>
      <c r="C25" s="168">
        <v>600</v>
      </c>
      <c r="D25" s="62">
        <v>38</v>
      </c>
      <c r="E25" s="66">
        <v>60</v>
      </c>
      <c r="F25" s="62">
        <v>36</v>
      </c>
      <c r="G25" s="62">
        <v>10.29</v>
      </c>
      <c r="H25" s="66">
        <v>144</v>
      </c>
      <c r="I25" s="69" t="s">
        <v>38</v>
      </c>
      <c r="J25" s="917">
        <f t="shared" si="1"/>
        <v>2.3120470588235298</v>
      </c>
      <c r="K25" s="56">
        <v>0.05</v>
      </c>
      <c r="L25" s="56">
        <v>0.02</v>
      </c>
      <c r="M25" s="56">
        <v>0.03</v>
      </c>
      <c r="N25" s="56">
        <v>0.04</v>
      </c>
      <c r="O25" s="56">
        <v>0.01</v>
      </c>
      <c r="P25" s="56">
        <v>0</v>
      </c>
      <c r="Q25" s="56">
        <v>0</v>
      </c>
      <c r="R25" s="56">
        <f t="shared" si="2"/>
        <v>0.15000000000000002</v>
      </c>
      <c r="S25" s="917">
        <f t="shared" si="3"/>
        <v>1.9652400000000001</v>
      </c>
      <c r="T25" s="917">
        <v>1.6377000000000002</v>
      </c>
      <c r="U25" s="69" t="s">
        <v>1022</v>
      </c>
      <c r="V25" s="58" t="s">
        <v>1720</v>
      </c>
    </row>
    <row r="26" spans="1:22" ht="31.2" x14ac:dyDescent="0.3">
      <c r="A26" s="60" t="s">
        <v>1393</v>
      </c>
      <c r="B26" s="74" t="s">
        <v>1394</v>
      </c>
      <c r="C26" s="168">
        <v>600</v>
      </c>
      <c r="D26" s="62">
        <v>38</v>
      </c>
      <c r="E26" s="66">
        <v>60</v>
      </c>
      <c r="F26" s="62">
        <v>36</v>
      </c>
      <c r="G26" s="62">
        <v>10.29</v>
      </c>
      <c r="H26" s="66">
        <v>144</v>
      </c>
      <c r="I26" s="69" t="s">
        <v>38</v>
      </c>
      <c r="J26" s="917">
        <f t="shared" si="1"/>
        <v>2.3120470588235298</v>
      </c>
      <c r="K26" s="56">
        <v>0.05</v>
      </c>
      <c r="L26" s="56">
        <v>0.02</v>
      </c>
      <c r="M26" s="56">
        <v>0.03</v>
      </c>
      <c r="N26" s="56">
        <v>0.04</v>
      </c>
      <c r="O26" s="56">
        <v>0.01</v>
      </c>
      <c r="P26" s="56">
        <v>0</v>
      </c>
      <c r="Q26" s="56">
        <v>0</v>
      </c>
      <c r="R26" s="56">
        <f t="shared" si="2"/>
        <v>0.15000000000000002</v>
      </c>
      <c r="S26" s="917">
        <f t="shared" si="3"/>
        <v>1.9652400000000001</v>
      </c>
      <c r="T26" s="917">
        <v>1.6377000000000002</v>
      </c>
      <c r="U26" s="69" t="s">
        <v>1022</v>
      </c>
      <c r="V26" s="58" t="s">
        <v>1720</v>
      </c>
    </row>
    <row r="27" spans="1:22" ht="31.2" x14ac:dyDescent="0.3">
      <c r="A27" s="60" t="s">
        <v>1395</v>
      </c>
      <c r="B27" s="74" t="s">
        <v>1396</v>
      </c>
      <c r="C27" s="168">
        <v>600</v>
      </c>
      <c r="D27" s="62">
        <v>38</v>
      </c>
      <c r="E27" s="66">
        <v>60</v>
      </c>
      <c r="F27" s="62">
        <v>36</v>
      </c>
      <c r="G27" s="62">
        <v>10.29</v>
      </c>
      <c r="H27" s="66">
        <v>144</v>
      </c>
      <c r="I27" s="69" t="s">
        <v>38</v>
      </c>
      <c r="J27" s="917">
        <f t="shared" si="1"/>
        <v>2.3120470588235298</v>
      </c>
      <c r="K27" s="56">
        <v>0.05</v>
      </c>
      <c r="L27" s="56">
        <v>0.02</v>
      </c>
      <c r="M27" s="56">
        <v>0.03</v>
      </c>
      <c r="N27" s="56">
        <v>0.04</v>
      </c>
      <c r="O27" s="56">
        <v>0.01</v>
      </c>
      <c r="P27" s="56">
        <v>0</v>
      </c>
      <c r="Q27" s="56">
        <v>0</v>
      </c>
      <c r="R27" s="56">
        <f t="shared" si="2"/>
        <v>0.15000000000000002</v>
      </c>
      <c r="S27" s="917">
        <f t="shared" si="3"/>
        <v>1.9652400000000001</v>
      </c>
      <c r="T27" s="917">
        <v>1.6377000000000002</v>
      </c>
      <c r="U27" s="69" t="s">
        <v>1022</v>
      </c>
      <c r="V27" s="58" t="s">
        <v>1720</v>
      </c>
    </row>
    <row r="28" spans="1:22" ht="31.2" x14ac:dyDescent="0.3">
      <c r="A28" s="60" t="s">
        <v>1397</v>
      </c>
      <c r="B28" s="74" t="s">
        <v>1398</v>
      </c>
      <c r="C28" s="168">
        <v>600</v>
      </c>
      <c r="D28" s="62">
        <v>38</v>
      </c>
      <c r="E28" s="66">
        <v>60</v>
      </c>
      <c r="F28" s="62">
        <v>36</v>
      </c>
      <c r="G28" s="62">
        <v>10.29</v>
      </c>
      <c r="H28" s="66">
        <v>144</v>
      </c>
      <c r="I28" s="69" t="s">
        <v>38</v>
      </c>
      <c r="J28" s="917">
        <f t="shared" si="1"/>
        <v>2.3120470588235298</v>
      </c>
      <c r="K28" s="56">
        <v>0.05</v>
      </c>
      <c r="L28" s="56">
        <v>0.02</v>
      </c>
      <c r="M28" s="56">
        <v>0.03</v>
      </c>
      <c r="N28" s="56">
        <v>0.04</v>
      </c>
      <c r="O28" s="56">
        <v>0.01</v>
      </c>
      <c r="P28" s="56">
        <v>0</v>
      </c>
      <c r="Q28" s="56">
        <v>0</v>
      </c>
      <c r="R28" s="56">
        <f>SUM(K28:Q28)</f>
        <v>0.15000000000000002</v>
      </c>
      <c r="S28" s="917">
        <f t="shared" si="3"/>
        <v>1.9652400000000001</v>
      </c>
      <c r="T28" s="917">
        <v>1.6377000000000002</v>
      </c>
      <c r="U28" s="69" t="s">
        <v>1022</v>
      </c>
      <c r="V28" s="58" t="s">
        <v>1720</v>
      </c>
    </row>
    <row r="29" spans="1:22" s="52" customFormat="1" ht="15.6" x14ac:dyDescent="0.3">
      <c r="B29" s="90"/>
      <c r="C29" s="91"/>
      <c r="J29" s="840"/>
      <c r="S29" s="840"/>
      <c r="U29" s="221"/>
    </row>
    <row r="30" spans="1:22" s="52" customFormat="1" ht="15.6" x14ac:dyDescent="0.3">
      <c r="B30" s="90"/>
      <c r="C30" s="91"/>
      <c r="J30" s="840"/>
      <c r="S30" s="840"/>
      <c r="U30" s="221"/>
    </row>
    <row r="31" spans="1:22" s="52" customFormat="1" ht="15.6" x14ac:dyDescent="0.3">
      <c r="B31" s="90"/>
      <c r="C31" s="91"/>
      <c r="J31" s="840"/>
      <c r="S31" s="840"/>
      <c r="U31" s="222"/>
    </row>
    <row r="32" spans="1:22" ht="12.75" customHeight="1" x14ac:dyDescent="0.2"/>
    <row r="34" spans="1:8" x14ac:dyDescent="0.2">
      <c r="A34" s="94"/>
      <c r="B34" s="95"/>
      <c r="C34" s="96"/>
      <c r="D34" s="96"/>
      <c r="E34" s="96"/>
      <c r="F34" s="96"/>
      <c r="G34" s="96"/>
      <c r="H34" s="96"/>
    </row>
    <row r="35" spans="1:8" x14ac:dyDescent="0.2">
      <c r="A35" s="186"/>
      <c r="B35" s="185"/>
      <c r="C35" s="186"/>
      <c r="D35" s="186"/>
      <c r="E35" s="186"/>
      <c r="F35" s="186"/>
      <c r="G35" s="186"/>
      <c r="H35" s="186"/>
    </row>
    <row r="36" spans="1:8" x14ac:dyDescent="0.2">
      <c r="A36" s="186"/>
      <c r="B36" s="185"/>
      <c r="C36" s="186"/>
      <c r="D36" s="186"/>
      <c r="E36" s="186"/>
      <c r="F36" s="186"/>
      <c r="G36" s="186"/>
      <c r="H36" s="186"/>
    </row>
    <row r="37" spans="1:8" x14ac:dyDescent="0.2">
      <c r="A37" s="186"/>
      <c r="B37" s="185"/>
      <c r="C37" s="186"/>
      <c r="D37" s="186"/>
      <c r="E37" s="186"/>
      <c r="F37" s="186"/>
      <c r="G37" s="186"/>
      <c r="H37" s="186"/>
    </row>
    <row r="38" spans="1:8" x14ac:dyDescent="0.2">
      <c r="A38" s="186"/>
      <c r="B38" s="185"/>
      <c r="C38" s="186"/>
      <c r="D38" s="186"/>
      <c r="E38" s="186"/>
      <c r="F38" s="186"/>
      <c r="G38" s="186"/>
      <c r="H38" s="186"/>
    </row>
    <row r="39" spans="1:8" x14ac:dyDescent="0.2">
      <c r="A39" s="186"/>
      <c r="B39" s="185"/>
      <c r="C39" s="186"/>
      <c r="D39" s="186"/>
      <c r="E39" s="186"/>
      <c r="F39" s="186"/>
      <c r="G39" s="186"/>
      <c r="H39" s="186"/>
    </row>
    <row r="40" spans="1:8" x14ac:dyDescent="0.2">
      <c r="A40" s="186"/>
      <c r="B40" s="185"/>
      <c r="C40" s="186"/>
      <c r="D40" s="186"/>
      <c r="E40" s="186"/>
      <c r="F40" s="186"/>
      <c r="G40" s="186"/>
      <c r="H40" s="186"/>
    </row>
    <row r="41" spans="1:8" x14ac:dyDescent="0.2">
      <c r="A41" s="186"/>
      <c r="B41" s="185"/>
      <c r="C41" s="186"/>
      <c r="D41" s="186"/>
      <c r="E41" s="186"/>
      <c r="F41" s="186"/>
      <c r="G41" s="186"/>
      <c r="H41" s="186"/>
    </row>
    <row r="146" spans="9:9" x14ac:dyDescent="0.2">
      <c r="I146" s="186">
        <v>1266.6192000000001</v>
      </c>
    </row>
  </sheetData>
  <sheetProtection algorithmName="SHA-512" hashValue="74kMCvD7EJ1g7rBQf5gGfRSFOw7kjEso4k0xYWY4tqCN2R2wVOkZfo5dFEriA2dTQBpqZT+t+90JZ5JzZlNY+A==" saltValue="d8Pq3XylwiXW7J3d5aeSnQ==" spinCount="100000" sheet="1" objects="1" scenarios="1"/>
  <autoFilter ref="A3:BE28"/>
  <mergeCells count="14">
    <mergeCell ref="T1:T2"/>
    <mergeCell ref="A4:V4"/>
    <mergeCell ref="V1:V2"/>
    <mergeCell ref="U1:U2"/>
    <mergeCell ref="O1:O2"/>
    <mergeCell ref="J1:J2"/>
    <mergeCell ref="K1:K2"/>
    <mergeCell ref="L1:L2"/>
    <mergeCell ref="M1:M2"/>
    <mergeCell ref="N1:N2"/>
    <mergeCell ref="P1:P2"/>
    <mergeCell ref="Q1:Q2"/>
    <mergeCell ref="R1:R2"/>
    <mergeCell ref="S1:S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36" firstPageNumber="70" orientation="landscape" useFirstPageNumber="1" r:id="rId1"/>
  <headerFooter scaleWithDoc="0" alignWithMargins="0"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view="pageBreakPreview" zoomScale="75" zoomScaleSheetLayoutView="75" workbookViewId="0">
      <selection activeCell="J1" sqref="J1:X1048576"/>
    </sheetView>
  </sheetViews>
  <sheetFormatPr defaultColWidth="11.44140625" defaultRowHeight="10.199999999999999" x14ac:dyDescent="0.2"/>
  <cols>
    <col min="1" max="1" width="19.5546875" style="98" customWidth="1"/>
    <col min="2" max="2" width="60" style="99" customWidth="1"/>
    <col min="3" max="3" width="8.44140625" style="97" customWidth="1"/>
    <col min="4" max="4" width="9.109375" style="97" customWidth="1"/>
    <col min="5" max="5" width="13.109375" style="97" customWidth="1"/>
    <col min="6" max="6" width="10.5546875" style="97" customWidth="1"/>
    <col min="7" max="7" width="11.109375" style="97" customWidth="1"/>
    <col min="8" max="8" width="9.44140625" style="97" customWidth="1"/>
    <col min="9" max="9" width="13.109375" style="97" customWidth="1"/>
    <col min="10" max="10" width="13.44140625" style="97" customWidth="1"/>
    <col min="11" max="11" width="14" style="97" hidden="1" customWidth="1"/>
    <col min="12" max="12" width="14.109375" style="97" hidden="1" customWidth="1"/>
    <col min="13" max="13" width="13.5546875" style="97" hidden="1" customWidth="1"/>
    <col min="14" max="14" width="14.88671875" style="97" hidden="1" customWidth="1"/>
    <col min="15" max="15" width="14.5546875" style="97" hidden="1" customWidth="1"/>
    <col min="16" max="16" width="13.88671875" style="97" hidden="1" customWidth="1"/>
    <col min="17" max="17" width="14.109375" style="97" hidden="1" customWidth="1"/>
    <col min="18" max="18" width="9" style="97" hidden="1" customWidth="1"/>
    <col min="19" max="19" width="12.88671875" style="97" hidden="1" customWidth="1"/>
    <col min="20" max="20" width="12.44140625" style="97" hidden="1" customWidth="1"/>
    <col min="21" max="21" width="12.44140625" style="97" customWidth="1"/>
    <col min="22" max="152" width="11.44140625" style="186"/>
    <col min="153" max="153" width="23" style="186" customWidth="1"/>
    <col min="154" max="154" width="49.44140625" style="186" bestFit="1" customWidth="1"/>
    <col min="155" max="155" width="11" style="186" customWidth="1"/>
    <col min="156" max="156" width="8.44140625" style="186" customWidth="1"/>
    <col min="157" max="157" width="11" style="186" customWidth="1"/>
    <col min="158" max="158" width="10.5546875" style="186" customWidth="1"/>
    <col min="159" max="159" width="14" style="186" customWidth="1"/>
    <col min="160" max="160" width="10.44140625" style="186" customWidth="1"/>
    <col min="161" max="161" width="14.109375" style="186" customWidth="1"/>
    <col min="162" max="162" width="19.109375" style="186" customWidth="1"/>
    <col min="163" max="408" width="11.44140625" style="186"/>
    <col min="409" max="409" width="23" style="186" customWidth="1"/>
    <col min="410" max="410" width="49.44140625" style="186" bestFit="1" customWidth="1"/>
    <col min="411" max="411" width="11" style="186" customWidth="1"/>
    <col min="412" max="412" width="8.44140625" style="186" customWidth="1"/>
    <col min="413" max="413" width="11" style="186" customWidth="1"/>
    <col min="414" max="414" width="10.5546875" style="186" customWidth="1"/>
    <col min="415" max="415" width="14" style="186" customWidth="1"/>
    <col min="416" max="416" width="10.44140625" style="186" customWidth="1"/>
    <col min="417" max="417" width="14.109375" style="186" customWidth="1"/>
    <col min="418" max="418" width="19.109375" style="186" customWidth="1"/>
    <col min="419" max="664" width="11.44140625" style="186"/>
    <col min="665" max="665" width="23" style="186" customWidth="1"/>
    <col min="666" max="666" width="49.44140625" style="186" bestFit="1" customWidth="1"/>
    <col min="667" max="667" width="11" style="186" customWidth="1"/>
    <col min="668" max="668" width="8.44140625" style="186" customWidth="1"/>
    <col min="669" max="669" width="11" style="186" customWidth="1"/>
    <col min="670" max="670" width="10.5546875" style="186" customWidth="1"/>
    <col min="671" max="671" width="14" style="186" customWidth="1"/>
    <col min="672" max="672" width="10.44140625" style="186" customWidth="1"/>
    <col min="673" max="673" width="14.109375" style="186" customWidth="1"/>
    <col min="674" max="674" width="19.109375" style="186" customWidth="1"/>
    <col min="675" max="920" width="11.44140625" style="186"/>
    <col min="921" max="921" width="23" style="186" customWidth="1"/>
    <col min="922" max="922" width="49.44140625" style="186" bestFit="1" customWidth="1"/>
    <col min="923" max="923" width="11" style="186" customWidth="1"/>
    <col min="924" max="924" width="8.44140625" style="186" customWidth="1"/>
    <col min="925" max="925" width="11" style="186" customWidth="1"/>
    <col min="926" max="926" width="10.5546875" style="186" customWidth="1"/>
    <col min="927" max="927" width="14" style="186" customWidth="1"/>
    <col min="928" max="928" width="10.44140625" style="186" customWidth="1"/>
    <col min="929" max="929" width="14.109375" style="186" customWidth="1"/>
    <col min="930" max="930" width="19.109375" style="186" customWidth="1"/>
    <col min="931" max="1176" width="11.44140625" style="186"/>
    <col min="1177" max="1177" width="23" style="186" customWidth="1"/>
    <col min="1178" max="1178" width="49.44140625" style="186" bestFit="1" customWidth="1"/>
    <col min="1179" max="1179" width="11" style="186" customWidth="1"/>
    <col min="1180" max="1180" width="8.44140625" style="186" customWidth="1"/>
    <col min="1181" max="1181" width="11" style="186" customWidth="1"/>
    <col min="1182" max="1182" width="10.5546875" style="186" customWidth="1"/>
    <col min="1183" max="1183" width="14" style="186" customWidth="1"/>
    <col min="1184" max="1184" width="10.44140625" style="186" customWidth="1"/>
    <col min="1185" max="1185" width="14.109375" style="186" customWidth="1"/>
    <col min="1186" max="1186" width="19.109375" style="186" customWidth="1"/>
    <col min="1187" max="1432" width="11.44140625" style="186"/>
    <col min="1433" max="1433" width="23" style="186" customWidth="1"/>
    <col min="1434" max="1434" width="49.44140625" style="186" bestFit="1" customWidth="1"/>
    <col min="1435" max="1435" width="11" style="186" customWidth="1"/>
    <col min="1436" max="1436" width="8.44140625" style="186" customWidth="1"/>
    <col min="1437" max="1437" width="11" style="186" customWidth="1"/>
    <col min="1438" max="1438" width="10.5546875" style="186" customWidth="1"/>
    <col min="1439" max="1439" width="14" style="186" customWidth="1"/>
    <col min="1440" max="1440" width="10.44140625" style="186" customWidth="1"/>
    <col min="1441" max="1441" width="14.109375" style="186" customWidth="1"/>
    <col min="1442" max="1442" width="19.109375" style="186" customWidth="1"/>
    <col min="1443" max="1688" width="11.44140625" style="186"/>
    <col min="1689" max="1689" width="23" style="186" customWidth="1"/>
    <col min="1690" max="1690" width="49.44140625" style="186" bestFit="1" customWidth="1"/>
    <col min="1691" max="1691" width="11" style="186" customWidth="1"/>
    <col min="1692" max="1692" width="8.44140625" style="186" customWidth="1"/>
    <col min="1693" max="1693" width="11" style="186" customWidth="1"/>
    <col min="1694" max="1694" width="10.5546875" style="186" customWidth="1"/>
    <col min="1695" max="1695" width="14" style="186" customWidth="1"/>
    <col min="1696" max="1696" width="10.44140625" style="186" customWidth="1"/>
    <col min="1697" max="1697" width="14.109375" style="186" customWidth="1"/>
    <col min="1698" max="1698" width="19.109375" style="186" customWidth="1"/>
    <col min="1699" max="1944" width="11.44140625" style="186"/>
    <col min="1945" max="1945" width="23" style="186" customWidth="1"/>
    <col min="1946" max="1946" width="49.44140625" style="186" bestFit="1" customWidth="1"/>
    <col min="1947" max="1947" width="11" style="186" customWidth="1"/>
    <col min="1948" max="1948" width="8.44140625" style="186" customWidth="1"/>
    <col min="1949" max="1949" width="11" style="186" customWidth="1"/>
    <col min="1950" max="1950" width="10.5546875" style="186" customWidth="1"/>
    <col min="1951" max="1951" width="14" style="186" customWidth="1"/>
    <col min="1952" max="1952" width="10.44140625" style="186" customWidth="1"/>
    <col min="1953" max="1953" width="14.109375" style="186" customWidth="1"/>
    <col min="1954" max="1954" width="19.109375" style="186" customWidth="1"/>
    <col min="1955" max="2200" width="11.44140625" style="186"/>
    <col min="2201" max="2201" width="23" style="186" customWidth="1"/>
    <col min="2202" max="2202" width="49.44140625" style="186" bestFit="1" customWidth="1"/>
    <col min="2203" max="2203" width="11" style="186" customWidth="1"/>
    <col min="2204" max="2204" width="8.44140625" style="186" customWidth="1"/>
    <col min="2205" max="2205" width="11" style="186" customWidth="1"/>
    <col min="2206" max="2206" width="10.5546875" style="186" customWidth="1"/>
    <col min="2207" max="2207" width="14" style="186" customWidth="1"/>
    <col min="2208" max="2208" width="10.44140625" style="186" customWidth="1"/>
    <col min="2209" max="2209" width="14.109375" style="186" customWidth="1"/>
    <col min="2210" max="2210" width="19.109375" style="186" customWidth="1"/>
    <col min="2211" max="2456" width="11.44140625" style="186"/>
    <col min="2457" max="2457" width="23" style="186" customWidth="1"/>
    <col min="2458" max="2458" width="49.44140625" style="186" bestFit="1" customWidth="1"/>
    <col min="2459" max="2459" width="11" style="186" customWidth="1"/>
    <col min="2460" max="2460" width="8.44140625" style="186" customWidth="1"/>
    <col min="2461" max="2461" width="11" style="186" customWidth="1"/>
    <col min="2462" max="2462" width="10.5546875" style="186" customWidth="1"/>
    <col min="2463" max="2463" width="14" style="186" customWidth="1"/>
    <col min="2464" max="2464" width="10.44140625" style="186" customWidth="1"/>
    <col min="2465" max="2465" width="14.109375" style="186" customWidth="1"/>
    <col min="2466" max="2466" width="19.109375" style="186" customWidth="1"/>
    <col min="2467" max="2712" width="11.44140625" style="186"/>
    <col min="2713" max="2713" width="23" style="186" customWidth="1"/>
    <col min="2714" max="2714" width="49.44140625" style="186" bestFit="1" customWidth="1"/>
    <col min="2715" max="2715" width="11" style="186" customWidth="1"/>
    <col min="2716" max="2716" width="8.44140625" style="186" customWidth="1"/>
    <col min="2717" max="2717" width="11" style="186" customWidth="1"/>
    <col min="2718" max="2718" width="10.5546875" style="186" customWidth="1"/>
    <col min="2719" max="2719" width="14" style="186" customWidth="1"/>
    <col min="2720" max="2720" width="10.44140625" style="186" customWidth="1"/>
    <col min="2721" max="2721" width="14.109375" style="186" customWidth="1"/>
    <col min="2722" max="2722" width="19.109375" style="186" customWidth="1"/>
    <col min="2723" max="2968" width="11.44140625" style="186"/>
    <col min="2969" max="2969" width="23" style="186" customWidth="1"/>
    <col min="2970" max="2970" width="49.44140625" style="186" bestFit="1" customWidth="1"/>
    <col min="2971" max="2971" width="11" style="186" customWidth="1"/>
    <col min="2972" max="2972" width="8.44140625" style="186" customWidth="1"/>
    <col min="2973" max="2973" width="11" style="186" customWidth="1"/>
    <col min="2974" max="2974" width="10.5546875" style="186" customWidth="1"/>
    <col min="2975" max="2975" width="14" style="186" customWidth="1"/>
    <col min="2976" max="2976" width="10.44140625" style="186" customWidth="1"/>
    <col min="2977" max="2977" width="14.109375" style="186" customWidth="1"/>
    <col min="2978" max="2978" width="19.109375" style="186" customWidth="1"/>
    <col min="2979" max="3224" width="11.44140625" style="186"/>
    <col min="3225" max="3225" width="23" style="186" customWidth="1"/>
    <col min="3226" max="3226" width="49.44140625" style="186" bestFit="1" customWidth="1"/>
    <col min="3227" max="3227" width="11" style="186" customWidth="1"/>
    <col min="3228" max="3228" width="8.44140625" style="186" customWidth="1"/>
    <col min="3229" max="3229" width="11" style="186" customWidth="1"/>
    <col min="3230" max="3230" width="10.5546875" style="186" customWidth="1"/>
    <col min="3231" max="3231" width="14" style="186" customWidth="1"/>
    <col min="3232" max="3232" width="10.44140625" style="186" customWidth="1"/>
    <col min="3233" max="3233" width="14.109375" style="186" customWidth="1"/>
    <col min="3234" max="3234" width="19.109375" style="186" customWidth="1"/>
    <col min="3235" max="3480" width="11.44140625" style="186"/>
    <col min="3481" max="3481" width="23" style="186" customWidth="1"/>
    <col min="3482" max="3482" width="49.44140625" style="186" bestFit="1" customWidth="1"/>
    <col min="3483" max="3483" width="11" style="186" customWidth="1"/>
    <col min="3484" max="3484" width="8.44140625" style="186" customWidth="1"/>
    <col min="3485" max="3485" width="11" style="186" customWidth="1"/>
    <col min="3486" max="3486" width="10.5546875" style="186" customWidth="1"/>
    <col min="3487" max="3487" width="14" style="186" customWidth="1"/>
    <col min="3488" max="3488" width="10.44140625" style="186" customWidth="1"/>
    <col min="3489" max="3489" width="14.109375" style="186" customWidth="1"/>
    <col min="3490" max="3490" width="19.109375" style="186" customWidth="1"/>
    <col min="3491" max="3736" width="11.44140625" style="186"/>
    <col min="3737" max="3737" width="23" style="186" customWidth="1"/>
    <col min="3738" max="3738" width="49.44140625" style="186" bestFit="1" customWidth="1"/>
    <col min="3739" max="3739" width="11" style="186" customWidth="1"/>
    <col min="3740" max="3740" width="8.44140625" style="186" customWidth="1"/>
    <col min="3741" max="3741" width="11" style="186" customWidth="1"/>
    <col min="3742" max="3742" width="10.5546875" style="186" customWidth="1"/>
    <col min="3743" max="3743" width="14" style="186" customWidth="1"/>
    <col min="3744" max="3744" width="10.44140625" style="186" customWidth="1"/>
    <col min="3745" max="3745" width="14.109375" style="186" customWidth="1"/>
    <col min="3746" max="3746" width="19.109375" style="186" customWidth="1"/>
    <col min="3747" max="3992" width="11.44140625" style="186"/>
    <col min="3993" max="3993" width="23" style="186" customWidth="1"/>
    <col min="3994" max="3994" width="49.44140625" style="186" bestFit="1" customWidth="1"/>
    <col min="3995" max="3995" width="11" style="186" customWidth="1"/>
    <col min="3996" max="3996" width="8.44140625" style="186" customWidth="1"/>
    <col min="3997" max="3997" width="11" style="186" customWidth="1"/>
    <col min="3998" max="3998" width="10.5546875" style="186" customWidth="1"/>
    <col min="3999" max="3999" width="14" style="186" customWidth="1"/>
    <col min="4000" max="4000" width="10.44140625" style="186" customWidth="1"/>
    <col min="4001" max="4001" width="14.109375" style="186" customWidth="1"/>
    <col min="4002" max="4002" width="19.109375" style="186" customWidth="1"/>
    <col min="4003" max="4248" width="11.44140625" style="186"/>
    <col min="4249" max="4249" width="23" style="186" customWidth="1"/>
    <col min="4250" max="4250" width="49.44140625" style="186" bestFit="1" customWidth="1"/>
    <col min="4251" max="4251" width="11" style="186" customWidth="1"/>
    <col min="4252" max="4252" width="8.44140625" style="186" customWidth="1"/>
    <col min="4253" max="4253" width="11" style="186" customWidth="1"/>
    <col min="4254" max="4254" width="10.5546875" style="186" customWidth="1"/>
    <col min="4255" max="4255" width="14" style="186" customWidth="1"/>
    <col min="4256" max="4256" width="10.44140625" style="186" customWidth="1"/>
    <col min="4257" max="4257" width="14.109375" style="186" customWidth="1"/>
    <col min="4258" max="4258" width="19.109375" style="186" customWidth="1"/>
    <col min="4259" max="4504" width="11.44140625" style="186"/>
    <col min="4505" max="4505" width="23" style="186" customWidth="1"/>
    <col min="4506" max="4506" width="49.44140625" style="186" bestFit="1" customWidth="1"/>
    <col min="4507" max="4507" width="11" style="186" customWidth="1"/>
    <col min="4508" max="4508" width="8.44140625" style="186" customWidth="1"/>
    <col min="4509" max="4509" width="11" style="186" customWidth="1"/>
    <col min="4510" max="4510" width="10.5546875" style="186" customWidth="1"/>
    <col min="4511" max="4511" width="14" style="186" customWidth="1"/>
    <col min="4512" max="4512" width="10.44140625" style="186" customWidth="1"/>
    <col min="4513" max="4513" width="14.109375" style="186" customWidth="1"/>
    <col min="4514" max="4514" width="19.109375" style="186" customWidth="1"/>
    <col min="4515" max="4760" width="11.44140625" style="186"/>
    <col min="4761" max="4761" width="23" style="186" customWidth="1"/>
    <col min="4762" max="4762" width="49.44140625" style="186" bestFit="1" customWidth="1"/>
    <col min="4763" max="4763" width="11" style="186" customWidth="1"/>
    <col min="4764" max="4764" width="8.44140625" style="186" customWidth="1"/>
    <col min="4765" max="4765" width="11" style="186" customWidth="1"/>
    <col min="4766" max="4766" width="10.5546875" style="186" customWidth="1"/>
    <col min="4767" max="4767" width="14" style="186" customWidth="1"/>
    <col min="4768" max="4768" width="10.44140625" style="186" customWidth="1"/>
    <col min="4769" max="4769" width="14.109375" style="186" customWidth="1"/>
    <col min="4770" max="4770" width="19.109375" style="186" customWidth="1"/>
    <col min="4771" max="5016" width="11.44140625" style="186"/>
    <col min="5017" max="5017" width="23" style="186" customWidth="1"/>
    <col min="5018" max="5018" width="49.44140625" style="186" bestFit="1" customWidth="1"/>
    <col min="5019" max="5019" width="11" style="186" customWidth="1"/>
    <col min="5020" max="5020" width="8.44140625" style="186" customWidth="1"/>
    <col min="5021" max="5021" width="11" style="186" customWidth="1"/>
    <col min="5022" max="5022" width="10.5546875" style="186" customWidth="1"/>
    <col min="5023" max="5023" width="14" style="186" customWidth="1"/>
    <col min="5024" max="5024" width="10.44140625" style="186" customWidth="1"/>
    <col min="5025" max="5025" width="14.109375" style="186" customWidth="1"/>
    <col min="5026" max="5026" width="19.109375" style="186" customWidth="1"/>
    <col min="5027" max="5272" width="11.44140625" style="186"/>
    <col min="5273" max="5273" width="23" style="186" customWidth="1"/>
    <col min="5274" max="5274" width="49.44140625" style="186" bestFit="1" customWidth="1"/>
    <col min="5275" max="5275" width="11" style="186" customWidth="1"/>
    <col min="5276" max="5276" width="8.44140625" style="186" customWidth="1"/>
    <col min="5277" max="5277" width="11" style="186" customWidth="1"/>
    <col min="5278" max="5278" width="10.5546875" style="186" customWidth="1"/>
    <col min="5279" max="5279" width="14" style="186" customWidth="1"/>
    <col min="5280" max="5280" width="10.44140625" style="186" customWidth="1"/>
    <col min="5281" max="5281" width="14.109375" style="186" customWidth="1"/>
    <col min="5282" max="5282" width="19.109375" style="186" customWidth="1"/>
    <col min="5283" max="5528" width="11.44140625" style="186"/>
    <col min="5529" max="5529" width="23" style="186" customWidth="1"/>
    <col min="5530" max="5530" width="49.44140625" style="186" bestFit="1" customWidth="1"/>
    <col min="5531" max="5531" width="11" style="186" customWidth="1"/>
    <col min="5532" max="5532" width="8.44140625" style="186" customWidth="1"/>
    <col min="5533" max="5533" width="11" style="186" customWidth="1"/>
    <col min="5534" max="5534" width="10.5546875" style="186" customWidth="1"/>
    <col min="5535" max="5535" width="14" style="186" customWidth="1"/>
    <col min="5536" max="5536" width="10.44140625" style="186" customWidth="1"/>
    <col min="5537" max="5537" width="14.109375" style="186" customWidth="1"/>
    <col min="5538" max="5538" width="19.109375" style="186" customWidth="1"/>
    <col min="5539" max="5784" width="11.44140625" style="186"/>
    <col min="5785" max="5785" width="23" style="186" customWidth="1"/>
    <col min="5786" max="5786" width="49.44140625" style="186" bestFit="1" customWidth="1"/>
    <col min="5787" max="5787" width="11" style="186" customWidth="1"/>
    <col min="5788" max="5788" width="8.44140625" style="186" customWidth="1"/>
    <col min="5789" max="5789" width="11" style="186" customWidth="1"/>
    <col min="5790" max="5790" width="10.5546875" style="186" customWidth="1"/>
    <col min="5791" max="5791" width="14" style="186" customWidth="1"/>
    <col min="5792" max="5792" width="10.44140625" style="186" customWidth="1"/>
    <col min="5793" max="5793" width="14.109375" style="186" customWidth="1"/>
    <col min="5794" max="5794" width="19.109375" style="186" customWidth="1"/>
    <col min="5795" max="6040" width="11.44140625" style="186"/>
    <col min="6041" max="6041" width="23" style="186" customWidth="1"/>
    <col min="6042" max="6042" width="49.44140625" style="186" bestFit="1" customWidth="1"/>
    <col min="6043" max="6043" width="11" style="186" customWidth="1"/>
    <col min="6044" max="6044" width="8.44140625" style="186" customWidth="1"/>
    <col min="6045" max="6045" width="11" style="186" customWidth="1"/>
    <col min="6046" max="6046" width="10.5546875" style="186" customWidth="1"/>
    <col min="6047" max="6047" width="14" style="186" customWidth="1"/>
    <col min="6048" max="6048" width="10.44140625" style="186" customWidth="1"/>
    <col min="6049" max="6049" width="14.109375" style="186" customWidth="1"/>
    <col min="6050" max="6050" width="19.109375" style="186" customWidth="1"/>
    <col min="6051" max="6296" width="11.44140625" style="186"/>
    <col min="6297" max="6297" width="23" style="186" customWidth="1"/>
    <col min="6298" max="6298" width="49.44140625" style="186" bestFit="1" customWidth="1"/>
    <col min="6299" max="6299" width="11" style="186" customWidth="1"/>
    <col min="6300" max="6300" width="8.44140625" style="186" customWidth="1"/>
    <col min="6301" max="6301" width="11" style="186" customWidth="1"/>
    <col min="6302" max="6302" width="10.5546875" style="186" customWidth="1"/>
    <col min="6303" max="6303" width="14" style="186" customWidth="1"/>
    <col min="6304" max="6304" width="10.44140625" style="186" customWidth="1"/>
    <col min="6305" max="6305" width="14.109375" style="186" customWidth="1"/>
    <col min="6306" max="6306" width="19.109375" style="186" customWidth="1"/>
    <col min="6307" max="6552" width="11.44140625" style="186"/>
    <col min="6553" max="6553" width="23" style="186" customWidth="1"/>
    <col min="6554" max="6554" width="49.44140625" style="186" bestFit="1" customWidth="1"/>
    <col min="6555" max="6555" width="11" style="186" customWidth="1"/>
    <col min="6556" max="6556" width="8.44140625" style="186" customWidth="1"/>
    <col min="6557" max="6557" width="11" style="186" customWidth="1"/>
    <col min="6558" max="6558" width="10.5546875" style="186" customWidth="1"/>
    <col min="6559" max="6559" width="14" style="186" customWidth="1"/>
    <col min="6560" max="6560" width="10.44140625" style="186" customWidth="1"/>
    <col min="6561" max="6561" width="14.109375" style="186" customWidth="1"/>
    <col min="6562" max="6562" width="19.109375" style="186" customWidth="1"/>
    <col min="6563" max="6808" width="11.44140625" style="186"/>
    <col min="6809" max="6809" width="23" style="186" customWidth="1"/>
    <col min="6810" max="6810" width="49.44140625" style="186" bestFit="1" customWidth="1"/>
    <col min="6811" max="6811" width="11" style="186" customWidth="1"/>
    <col min="6812" max="6812" width="8.44140625" style="186" customWidth="1"/>
    <col min="6813" max="6813" width="11" style="186" customWidth="1"/>
    <col min="6814" max="6814" width="10.5546875" style="186" customWidth="1"/>
    <col min="6815" max="6815" width="14" style="186" customWidth="1"/>
    <col min="6816" max="6816" width="10.44140625" style="186" customWidth="1"/>
    <col min="6817" max="6817" width="14.109375" style="186" customWidth="1"/>
    <col min="6818" max="6818" width="19.109375" style="186" customWidth="1"/>
    <col min="6819" max="7064" width="11.44140625" style="186"/>
    <col min="7065" max="7065" width="23" style="186" customWidth="1"/>
    <col min="7066" max="7066" width="49.44140625" style="186" bestFit="1" customWidth="1"/>
    <col min="7067" max="7067" width="11" style="186" customWidth="1"/>
    <col min="7068" max="7068" width="8.44140625" style="186" customWidth="1"/>
    <col min="7069" max="7069" width="11" style="186" customWidth="1"/>
    <col min="7070" max="7070" width="10.5546875" style="186" customWidth="1"/>
    <col min="7071" max="7071" width="14" style="186" customWidth="1"/>
    <col min="7072" max="7072" width="10.44140625" style="186" customWidth="1"/>
    <col min="7073" max="7073" width="14.109375" style="186" customWidth="1"/>
    <col min="7074" max="7074" width="19.109375" style="186" customWidth="1"/>
    <col min="7075" max="7320" width="11.44140625" style="186"/>
    <col min="7321" max="7321" width="23" style="186" customWidth="1"/>
    <col min="7322" max="7322" width="49.44140625" style="186" bestFit="1" customWidth="1"/>
    <col min="7323" max="7323" width="11" style="186" customWidth="1"/>
    <col min="7324" max="7324" width="8.44140625" style="186" customWidth="1"/>
    <col min="7325" max="7325" width="11" style="186" customWidth="1"/>
    <col min="7326" max="7326" width="10.5546875" style="186" customWidth="1"/>
    <col min="7327" max="7327" width="14" style="186" customWidth="1"/>
    <col min="7328" max="7328" width="10.44140625" style="186" customWidth="1"/>
    <col min="7329" max="7329" width="14.109375" style="186" customWidth="1"/>
    <col min="7330" max="7330" width="19.109375" style="186" customWidth="1"/>
    <col min="7331" max="7576" width="11.44140625" style="186"/>
    <col min="7577" max="7577" width="23" style="186" customWidth="1"/>
    <col min="7578" max="7578" width="49.44140625" style="186" bestFit="1" customWidth="1"/>
    <col min="7579" max="7579" width="11" style="186" customWidth="1"/>
    <col min="7580" max="7580" width="8.44140625" style="186" customWidth="1"/>
    <col min="7581" max="7581" width="11" style="186" customWidth="1"/>
    <col min="7582" max="7582" width="10.5546875" style="186" customWidth="1"/>
    <col min="7583" max="7583" width="14" style="186" customWidth="1"/>
    <col min="7584" max="7584" width="10.44140625" style="186" customWidth="1"/>
    <col min="7585" max="7585" width="14.109375" style="186" customWidth="1"/>
    <col min="7586" max="7586" width="19.109375" style="186" customWidth="1"/>
    <col min="7587" max="7832" width="11.44140625" style="186"/>
    <col min="7833" max="7833" width="23" style="186" customWidth="1"/>
    <col min="7834" max="7834" width="49.44140625" style="186" bestFit="1" customWidth="1"/>
    <col min="7835" max="7835" width="11" style="186" customWidth="1"/>
    <col min="7836" max="7836" width="8.44140625" style="186" customWidth="1"/>
    <col min="7837" max="7837" width="11" style="186" customWidth="1"/>
    <col min="7838" max="7838" width="10.5546875" style="186" customWidth="1"/>
    <col min="7839" max="7839" width="14" style="186" customWidth="1"/>
    <col min="7840" max="7840" width="10.44140625" style="186" customWidth="1"/>
    <col min="7841" max="7841" width="14.109375" style="186" customWidth="1"/>
    <col min="7842" max="7842" width="19.109375" style="186" customWidth="1"/>
    <col min="7843" max="8088" width="11.44140625" style="186"/>
    <col min="8089" max="8089" width="23" style="186" customWidth="1"/>
    <col min="8090" max="8090" width="49.44140625" style="186" bestFit="1" customWidth="1"/>
    <col min="8091" max="8091" width="11" style="186" customWidth="1"/>
    <col min="8092" max="8092" width="8.44140625" style="186" customWidth="1"/>
    <col min="8093" max="8093" width="11" style="186" customWidth="1"/>
    <col min="8094" max="8094" width="10.5546875" style="186" customWidth="1"/>
    <col min="8095" max="8095" width="14" style="186" customWidth="1"/>
    <col min="8096" max="8096" width="10.44140625" style="186" customWidth="1"/>
    <col min="8097" max="8097" width="14.109375" style="186" customWidth="1"/>
    <col min="8098" max="8098" width="19.109375" style="186" customWidth="1"/>
    <col min="8099" max="8344" width="11.44140625" style="186"/>
    <col min="8345" max="8345" width="23" style="186" customWidth="1"/>
    <col min="8346" max="8346" width="49.44140625" style="186" bestFit="1" customWidth="1"/>
    <col min="8347" max="8347" width="11" style="186" customWidth="1"/>
    <col min="8348" max="8348" width="8.44140625" style="186" customWidth="1"/>
    <col min="8349" max="8349" width="11" style="186" customWidth="1"/>
    <col min="8350" max="8350" width="10.5546875" style="186" customWidth="1"/>
    <col min="8351" max="8351" width="14" style="186" customWidth="1"/>
    <col min="8352" max="8352" width="10.44140625" style="186" customWidth="1"/>
    <col min="8353" max="8353" width="14.109375" style="186" customWidth="1"/>
    <col min="8354" max="8354" width="19.109375" style="186" customWidth="1"/>
    <col min="8355" max="8600" width="11.44140625" style="186"/>
    <col min="8601" max="8601" width="23" style="186" customWidth="1"/>
    <col min="8602" max="8602" width="49.44140625" style="186" bestFit="1" customWidth="1"/>
    <col min="8603" max="8603" width="11" style="186" customWidth="1"/>
    <col min="8604" max="8604" width="8.44140625" style="186" customWidth="1"/>
    <col min="8605" max="8605" width="11" style="186" customWidth="1"/>
    <col min="8606" max="8606" width="10.5546875" style="186" customWidth="1"/>
    <col min="8607" max="8607" width="14" style="186" customWidth="1"/>
    <col min="8608" max="8608" width="10.44140625" style="186" customWidth="1"/>
    <col min="8609" max="8609" width="14.109375" style="186" customWidth="1"/>
    <col min="8610" max="8610" width="19.109375" style="186" customWidth="1"/>
    <col min="8611" max="8856" width="11.44140625" style="186"/>
    <col min="8857" max="8857" width="23" style="186" customWidth="1"/>
    <col min="8858" max="8858" width="49.44140625" style="186" bestFit="1" customWidth="1"/>
    <col min="8859" max="8859" width="11" style="186" customWidth="1"/>
    <col min="8860" max="8860" width="8.44140625" style="186" customWidth="1"/>
    <col min="8861" max="8861" width="11" style="186" customWidth="1"/>
    <col min="8862" max="8862" width="10.5546875" style="186" customWidth="1"/>
    <col min="8863" max="8863" width="14" style="186" customWidth="1"/>
    <col min="8864" max="8864" width="10.44140625" style="186" customWidth="1"/>
    <col min="8865" max="8865" width="14.109375" style="186" customWidth="1"/>
    <col min="8866" max="8866" width="19.109375" style="186" customWidth="1"/>
    <col min="8867" max="9112" width="11.44140625" style="186"/>
    <col min="9113" max="9113" width="23" style="186" customWidth="1"/>
    <col min="9114" max="9114" width="49.44140625" style="186" bestFit="1" customWidth="1"/>
    <col min="9115" max="9115" width="11" style="186" customWidth="1"/>
    <col min="9116" max="9116" width="8.44140625" style="186" customWidth="1"/>
    <col min="9117" max="9117" width="11" style="186" customWidth="1"/>
    <col min="9118" max="9118" width="10.5546875" style="186" customWidth="1"/>
    <col min="9119" max="9119" width="14" style="186" customWidth="1"/>
    <col min="9120" max="9120" width="10.44140625" style="186" customWidth="1"/>
    <col min="9121" max="9121" width="14.109375" style="186" customWidth="1"/>
    <col min="9122" max="9122" width="19.109375" style="186" customWidth="1"/>
    <col min="9123" max="9368" width="11.44140625" style="186"/>
    <col min="9369" max="9369" width="23" style="186" customWidth="1"/>
    <col min="9370" max="9370" width="49.44140625" style="186" bestFit="1" customWidth="1"/>
    <col min="9371" max="9371" width="11" style="186" customWidth="1"/>
    <col min="9372" max="9372" width="8.44140625" style="186" customWidth="1"/>
    <col min="9373" max="9373" width="11" style="186" customWidth="1"/>
    <col min="9374" max="9374" width="10.5546875" style="186" customWidth="1"/>
    <col min="9375" max="9375" width="14" style="186" customWidth="1"/>
    <col min="9376" max="9376" width="10.44140625" style="186" customWidth="1"/>
    <col min="9377" max="9377" width="14.109375" style="186" customWidth="1"/>
    <col min="9378" max="9378" width="19.109375" style="186" customWidth="1"/>
    <col min="9379" max="9624" width="11.44140625" style="186"/>
    <col min="9625" max="9625" width="23" style="186" customWidth="1"/>
    <col min="9626" max="9626" width="49.44140625" style="186" bestFit="1" customWidth="1"/>
    <col min="9627" max="9627" width="11" style="186" customWidth="1"/>
    <col min="9628" max="9628" width="8.44140625" style="186" customWidth="1"/>
    <col min="9629" max="9629" width="11" style="186" customWidth="1"/>
    <col min="9630" max="9630" width="10.5546875" style="186" customWidth="1"/>
    <col min="9631" max="9631" width="14" style="186" customWidth="1"/>
    <col min="9632" max="9632" width="10.44140625" style="186" customWidth="1"/>
    <col min="9633" max="9633" width="14.109375" style="186" customWidth="1"/>
    <col min="9634" max="9634" width="19.109375" style="186" customWidth="1"/>
    <col min="9635" max="9880" width="11.44140625" style="186"/>
    <col min="9881" max="9881" width="23" style="186" customWidth="1"/>
    <col min="9882" max="9882" width="49.44140625" style="186" bestFit="1" customWidth="1"/>
    <col min="9883" max="9883" width="11" style="186" customWidth="1"/>
    <col min="9884" max="9884" width="8.44140625" style="186" customWidth="1"/>
    <col min="9885" max="9885" width="11" style="186" customWidth="1"/>
    <col min="9886" max="9886" width="10.5546875" style="186" customWidth="1"/>
    <col min="9887" max="9887" width="14" style="186" customWidth="1"/>
    <col min="9888" max="9888" width="10.44140625" style="186" customWidth="1"/>
    <col min="9889" max="9889" width="14.109375" style="186" customWidth="1"/>
    <col min="9890" max="9890" width="19.109375" style="186" customWidth="1"/>
    <col min="9891" max="10136" width="11.44140625" style="186"/>
    <col min="10137" max="10137" width="23" style="186" customWidth="1"/>
    <col min="10138" max="10138" width="49.44140625" style="186" bestFit="1" customWidth="1"/>
    <col min="10139" max="10139" width="11" style="186" customWidth="1"/>
    <col min="10140" max="10140" width="8.44140625" style="186" customWidth="1"/>
    <col min="10141" max="10141" width="11" style="186" customWidth="1"/>
    <col min="10142" max="10142" width="10.5546875" style="186" customWidth="1"/>
    <col min="10143" max="10143" width="14" style="186" customWidth="1"/>
    <col min="10144" max="10144" width="10.44140625" style="186" customWidth="1"/>
    <col min="10145" max="10145" width="14.109375" style="186" customWidth="1"/>
    <col min="10146" max="10146" width="19.109375" style="186" customWidth="1"/>
    <col min="10147" max="10392" width="11.44140625" style="186"/>
    <col min="10393" max="10393" width="23" style="186" customWidth="1"/>
    <col min="10394" max="10394" width="49.44140625" style="186" bestFit="1" customWidth="1"/>
    <col min="10395" max="10395" width="11" style="186" customWidth="1"/>
    <col min="10396" max="10396" width="8.44140625" style="186" customWidth="1"/>
    <col min="10397" max="10397" width="11" style="186" customWidth="1"/>
    <col min="10398" max="10398" width="10.5546875" style="186" customWidth="1"/>
    <col min="10399" max="10399" width="14" style="186" customWidth="1"/>
    <col min="10400" max="10400" width="10.44140625" style="186" customWidth="1"/>
    <col min="10401" max="10401" width="14.109375" style="186" customWidth="1"/>
    <col min="10402" max="10402" width="19.109375" style="186" customWidth="1"/>
    <col min="10403" max="10648" width="11.44140625" style="186"/>
    <col min="10649" max="10649" width="23" style="186" customWidth="1"/>
    <col min="10650" max="10650" width="49.44140625" style="186" bestFit="1" customWidth="1"/>
    <col min="10651" max="10651" width="11" style="186" customWidth="1"/>
    <col min="10652" max="10652" width="8.44140625" style="186" customWidth="1"/>
    <col min="10653" max="10653" width="11" style="186" customWidth="1"/>
    <col min="10654" max="10654" width="10.5546875" style="186" customWidth="1"/>
    <col min="10655" max="10655" width="14" style="186" customWidth="1"/>
    <col min="10656" max="10656" width="10.44140625" style="186" customWidth="1"/>
    <col min="10657" max="10657" width="14.109375" style="186" customWidth="1"/>
    <col min="10658" max="10658" width="19.109375" style="186" customWidth="1"/>
    <col min="10659" max="10904" width="11.44140625" style="186"/>
    <col min="10905" max="10905" width="23" style="186" customWidth="1"/>
    <col min="10906" max="10906" width="49.44140625" style="186" bestFit="1" customWidth="1"/>
    <col min="10907" max="10907" width="11" style="186" customWidth="1"/>
    <col min="10908" max="10908" width="8.44140625" style="186" customWidth="1"/>
    <col min="10909" max="10909" width="11" style="186" customWidth="1"/>
    <col min="10910" max="10910" width="10.5546875" style="186" customWidth="1"/>
    <col min="10911" max="10911" width="14" style="186" customWidth="1"/>
    <col min="10912" max="10912" width="10.44140625" style="186" customWidth="1"/>
    <col min="10913" max="10913" width="14.109375" style="186" customWidth="1"/>
    <col min="10914" max="10914" width="19.109375" style="186" customWidth="1"/>
    <col min="10915" max="11160" width="11.44140625" style="186"/>
    <col min="11161" max="11161" width="23" style="186" customWidth="1"/>
    <col min="11162" max="11162" width="49.44140625" style="186" bestFit="1" customWidth="1"/>
    <col min="11163" max="11163" width="11" style="186" customWidth="1"/>
    <col min="11164" max="11164" width="8.44140625" style="186" customWidth="1"/>
    <col min="11165" max="11165" width="11" style="186" customWidth="1"/>
    <col min="11166" max="11166" width="10.5546875" style="186" customWidth="1"/>
    <col min="11167" max="11167" width="14" style="186" customWidth="1"/>
    <col min="11168" max="11168" width="10.44140625" style="186" customWidth="1"/>
    <col min="11169" max="11169" width="14.109375" style="186" customWidth="1"/>
    <col min="11170" max="11170" width="19.109375" style="186" customWidth="1"/>
    <col min="11171" max="11416" width="11.44140625" style="186"/>
    <col min="11417" max="11417" width="23" style="186" customWidth="1"/>
    <col min="11418" max="11418" width="49.44140625" style="186" bestFit="1" customWidth="1"/>
    <col min="11419" max="11419" width="11" style="186" customWidth="1"/>
    <col min="11420" max="11420" width="8.44140625" style="186" customWidth="1"/>
    <col min="11421" max="11421" width="11" style="186" customWidth="1"/>
    <col min="11422" max="11422" width="10.5546875" style="186" customWidth="1"/>
    <col min="11423" max="11423" width="14" style="186" customWidth="1"/>
    <col min="11424" max="11424" width="10.44140625" style="186" customWidth="1"/>
    <col min="11425" max="11425" width="14.109375" style="186" customWidth="1"/>
    <col min="11426" max="11426" width="19.109375" style="186" customWidth="1"/>
    <col min="11427" max="11672" width="11.44140625" style="186"/>
    <col min="11673" max="11673" width="23" style="186" customWidth="1"/>
    <col min="11674" max="11674" width="49.44140625" style="186" bestFit="1" customWidth="1"/>
    <col min="11675" max="11675" width="11" style="186" customWidth="1"/>
    <col min="11676" max="11676" width="8.44140625" style="186" customWidth="1"/>
    <col min="11677" max="11677" width="11" style="186" customWidth="1"/>
    <col min="11678" max="11678" width="10.5546875" style="186" customWidth="1"/>
    <col min="11679" max="11679" width="14" style="186" customWidth="1"/>
    <col min="11680" max="11680" width="10.44140625" style="186" customWidth="1"/>
    <col min="11681" max="11681" width="14.109375" style="186" customWidth="1"/>
    <col min="11682" max="11682" width="19.109375" style="186" customWidth="1"/>
    <col min="11683" max="11928" width="11.44140625" style="186"/>
    <col min="11929" max="11929" width="23" style="186" customWidth="1"/>
    <col min="11930" max="11930" width="49.44140625" style="186" bestFit="1" customWidth="1"/>
    <col min="11931" max="11931" width="11" style="186" customWidth="1"/>
    <col min="11932" max="11932" width="8.44140625" style="186" customWidth="1"/>
    <col min="11933" max="11933" width="11" style="186" customWidth="1"/>
    <col min="11934" max="11934" width="10.5546875" style="186" customWidth="1"/>
    <col min="11935" max="11935" width="14" style="186" customWidth="1"/>
    <col min="11936" max="11936" width="10.44140625" style="186" customWidth="1"/>
    <col min="11937" max="11937" width="14.109375" style="186" customWidth="1"/>
    <col min="11938" max="11938" width="19.109375" style="186" customWidth="1"/>
    <col min="11939" max="12184" width="11.44140625" style="186"/>
    <col min="12185" max="12185" width="23" style="186" customWidth="1"/>
    <col min="12186" max="12186" width="49.44140625" style="186" bestFit="1" customWidth="1"/>
    <col min="12187" max="12187" width="11" style="186" customWidth="1"/>
    <col min="12188" max="12188" width="8.44140625" style="186" customWidth="1"/>
    <col min="12189" max="12189" width="11" style="186" customWidth="1"/>
    <col min="12190" max="12190" width="10.5546875" style="186" customWidth="1"/>
    <col min="12191" max="12191" width="14" style="186" customWidth="1"/>
    <col min="12192" max="12192" width="10.44140625" style="186" customWidth="1"/>
    <col min="12193" max="12193" width="14.109375" style="186" customWidth="1"/>
    <col min="12194" max="12194" width="19.109375" style="186" customWidth="1"/>
    <col min="12195" max="12440" width="11.44140625" style="186"/>
    <col min="12441" max="12441" width="23" style="186" customWidth="1"/>
    <col min="12442" max="12442" width="49.44140625" style="186" bestFit="1" customWidth="1"/>
    <col min="12443" max="12443" width="11" style="186" customWidth="1"/>
    <col min="12444" max="12444" width="8.44140625" style="186" customWidth="1"/>
    <col min="12445" max="12445" width="11" style="186" customWidth="1"/>
    <col min="12446" max="12446" width="10.5546875" style="186" customWidth="1"/>
    <col min="12447" max="12447" width="14" style="186" customWidth="1"/>
    <col min="12448" max="12448" width="10.44140625" style="186" customWidth="1"/>
    <col min="12449" max="12449" width="14.109375" style="186" customWidth="1"/>
    <col min="12450" max="12450" width="19.109375" style="186" customWidth="1"/>
    <col min="12451" max="12696" width="11.44140625" style="186"/>
    <col min="12697" max="12697" width="23" style="186" customWidth="1"/>
    <col min="12698" max="12698" width="49.44140625" style="186" bestFit="1" customWidth="1"/>
    <col min="12699" max="12699" width="11" style="186" customWidth="1"/>
    <col min="12700" max="12700" width="8.44140625" style="186" customWidth="1"/>
    <col min="12701" max="12701" width="11" style="186" customWidth="1"/>
    <col min="12702" max="12702" width="10.5546875" style="186" customWidth="1"/>
    <col min="12703" max="12703" width="14" style="186" customWidth="1"/>
    <col min="12704" max="12704" width="10.44140625" style="186" customWidth="1"/>
    <col min="12705" max="12705" width="14.109375" style="186" customWidth="1"/>
    <col min="12706" max="12706" width="19.109375" style="186" customWidth="1"/>
    <col min="12707" max="12952" width="11.44140625" style="186"/>
    <col min="12953" max="12953" width="23" style="186" customWidth="1"/>
    <col min="12954" max="12954" width="49.44140625" style="186" bestFit="1" customWidth="1"/>
    <col min="12955" max="12955" width="11" style="186" customWidth="1"/>
    <col min="12956" max="12956" width="8.44140625" style="186" customWidth="1"/>
    <col min="12957" max="12957" width="11" style="186" customWidth="1"/>
    <col min="12958" max="12958" width="10.5546875" style="186" customWidth="1"/>
    <col min="12959" max="12959" width="14" style="186" customWidth="1"/>
    <col min="12960" max="12960" width="10.44140625" style="186" customWidth="1"/>
    <col min="12961" max="12961" width="14.109375" style="186" customWidth="1"/>
    <col min="12962" max="12962" width="19.109375" style="186" customWidth="1"/>
    <col min="12963" max="13208" width="11.44140625" style="186"/>
    <col min="13209" max="13209" width="23" style="186" customWidth="1"/>
    <col min="13210" max="13210" width="49.44140625" style="186" bestFit="1" customWidth="1"/>
    <col min="13211" max="13211" width="11" style="186" customWidth="1"/>
    <col min="13212" max="13212" width="8.44140625" style="186" customWidth="1"/>
    <col min="13213" max="13213" width="11" style="186" customWidth="1"/>
    <col min="13214" max="13214" width="10.5546875" style="186" customWidth="1"/>
    <col min="13215" max="13215" width="14" style="186" customWidth="1"/>
    <col min="13216" max="13216" width="10.44140625" style="186" customWidth="1"/>
    <col min="13217" max="13217" width="14.109375" style="186" customWidth="1"/>
    <col min="13218" max="13218" width="19.109375" style="186" customWidth="1"/>
    <col min="13219" max="13464" width="11.44140625" style="186"/>
    <col min="13465" max="13465" width="23" style="186" customWidth="1"/>
    <col min="13466" max="13466" width="49.44140625" style="186" bestFit="1" customWidth="1"/>
    <col min="13467" max="13467" width="11" style="186" customWidth="1"/>
    <col min="13468" max="13468" width="8.44140625" style="186" customWidth="1"/>
    <col min="13469" max="13469" width="11" style="186" customWidth="1"/>
    <col min="13470" max="13470" width="10.5546875" style="186" customWidth="1"/>
    <col min="13471" max="13471" width="14" style="186" customWidth="1"/>
    <col min="13472" max="13472" width="10.44140625" style="186" customWidth="1"/>
    <col min="13473" max="13473" width="14.109375" style="186" customWidth="1"/>
    <col min="13474" max="13474" width="19.109375" style="186" customWidth="1"/>
    <col min="13475" max="13720" width="11.44140625" style="186"/>
    <col min="13721" max="13721" width="23" style="186" customWidth="1"/>
    <col min="13722" max="13722" width="49.44140625" style="186" bestFit="1" customWidth="1"/>
    <col min="13723" max="13723" width="11" style="186" customWidth="1"/>
    <col min="13724" max="13724" width="8.44140625" style="186" customWidth="1"/>
    <col min="13725" max="13725" width="11" style="186" customWidth="1"/>
    <col min="13726" max="13726" width="10.5546875" style="186" customWidth="1"/>
    <col min="13727" max="13727" width="14" style="186" customWidth="1"/>
    <col min="13728" max="13728" width="10.44140625" style="186" customWidth="1"/>
    <col min="13729" max="13729" width="14.109375" style="186" customWidth="1"/>
    <col min="13730" max="13730" width="19.109375" style="186" customWidth="1"/>
    <col min="13731" max="13976" width="11.44140625" style="186"/>
    <col min="13977" max="13977" width="23" style="186" customWidth="1"/>
    <col min="13978" max="13978" width="49.44140625" style="186" bestFit="1" customWidth="1"/>
    <col min="13979" max="13979" width="11" style="186" customWidth="1"/>
    <col min="13980" max="13980" width="8.44140625" style="186" customWidth="1"/>
    <col min="13981" max="13981" width="11" style="186" customWidth="1"/>
    <col min="13982" max="13982" width="10.5546875" style="186" customWidth="1"/>
    <col min="13983" max="13983" width="14" style="186" customWidth="1"/>
    <col min="13984" max="13984" width="10.44140625" style="186" customWidth="1"/>
    <col min="13985" max="13985" width="14.109375" style="186" customWidth="1"/>
    <col min="13986" max="13986" width="19.109375" style="186" customWidth="1"/>
    <col min="13987" max="14232" width="11.44140625" style="186"/>
    <col min="14233" max="14233" width="23" style="186" customWidth="1"/>
    <col min="14234" max="14234" width="49.44140625" style="186" bestFit="1" customWidth="1"/>
    <col min="14235" max="14235" width="11" style="186" customWidth="1"/>
    <col min="14236" max="14236" width="8.44140625" style="186" customWidth="1"/>
    <col min="14237" max="14237" width="11" style="186" customWidth="1"/>
    <col min="14238" max="14238" width="10.5546875" style="186" customWidth="1"/>
    <col min="14239" max="14239" width="14" style="186" customWidth="1"/>
    <col min="14240" max="14240" width="10.44140625" style="186" customWidth="1"/>
    <col min="14241" max="14241" width="14.109375" style="186" customWidth="1"/>
    <col min="14242" max="14242" width="19.109375" style="186" customWidth="1"/>
    <col min="14243" max="14488" width="11.44140625" style="186"/>
    <col min="14489" max="14489" width="23" style="186" customWidth="1"/>
    <col min="14490" max="14490" width="49.44140625" style="186" bestFit="1" customWidth="1"/>
    <col min="14491" max="14491" width="11" style="186" customWidth="1"/>
    <col min="14492" max="14492" width="8.44140625" style="186" customWidth="1"/>
    <col min="14493" max="14493" width="11" style="186" customWidth="1"/>
    <col min="14494" max="14494" width="10.5546875" style="186" customWidth="1"/>
    <col min="14495" max="14495" width="14" style="186" customWidth="1"/>
    <col min="14496" max="14496" width="10.44140625" style="186" customWidth="1"/>
    <col min="14497" max="14497" width="14.109375" style="186" customWidth="1"/>
    <col min="14498" max="14498" width="19.109375" style="186" customWidth="1"/>
    <col min="14499" max="14744" width="11.44140625" style="186"/>
    <col min="14745" max="14745" width="23" style="186" customWidth="1"/>
    <col min="14746" max="14746" width="49.44140625" style="186" bestFit="1" customWidth="1"/>
    <col min="14747" max="14747" width="11" style="186" customWidth="1"/>
    <col min="14748" max="14748" width="8.44140625" style="186" customWidth="1"/>
    <col min="14749" max="14749" width="11" style="186" customWidth="1"/>
    <col min="14750" max="14750" width="10.5546875" style="186" customWidth="1"/>
    <col min="14751" max="14751" width="14" style="186" customWidth="1"/>
    <col min="14752" max="14752" width="10.44140625" style="186" customWidth="1"/>
    <col min="14753" max="14753" width="14.109375" style="186" customWidth="1"/>
    <col min="14754" max="14754" width="19.109375" style="186" customWidth="1"/>
    <col min="14755" max="15000" width="11.44140625" style="186"/>
    <col min="15001" max="15001" width="23" style="186" customWidth="1"/>
    <col min="15002" max="15002" width="49.44140625" style="186" bestFit="1" customWidth="1"/>
    <col min="15003" max="15003" width="11" style="186" customWidth="1"/>
    <col min="15004" max="15004" width="8.44140625" style="186" customWidth="1"/>
    <col min="15005" max="15005" width="11" style="186" customWidth="1"/>
    <col min="15006" max="15006" width="10.5546875" style="186" customWidth="1"/>
    <col min="15007" max="15007" width="14" style="186" customWidth="1"/>
    <col min="15008" max="15008" width="10.44140625" style="186" customWidth="1"/>
    <col min="15009" max="15009" width="14.109375" style="186" customWidth="1"/>
    <col min="15010" max="15010" width="19.109375" style="186" customWidth="1"/>
    <col min="15011" max="15256" width="11.44140625" style="186"/>
    <col min="15257" max="15257" width="23" style="186" customWidth="1"/>
    <col min="15258" max="15258" width="49.44140625" style="186" bestFit="1" customWidth="1"/>
    <col min="15259" max="15259" width="11" style="186" customWidth="1"/>
    <col min="15260" max="15260" width="8.44140625" style="186" customWidth="1"/>
    <col min="15261" max="15261" width="11" style="186" customWidth="1"/>
    <col min="15262" max="15262" width="10.5546875" style="186" customWidth="1"/>
    <col min="15263" max="15263" width="14" style="186" customWidth="1"/>
    <col min="15264" max="15264" width="10.44140625" style="186" customWidth="1"/>
    <col min="15265" max="15265" width="14.109375" style="186" customWidth="1"/>
    <col min="15266" max="15266" width="19.109375" style="186" customWidth="1"/>
    <col min="15267" max="15512" width="11.44140625" style="186"/>
    <col min="15513" max="15513" width="23" style="186" customWidth="1"/>
    <col min="15514" max="15514" width="49.44140625" style="186" bestFit="1" customWidth="1"/>
    <col min="15515" max="15515" width="11" style="186" customWidth="1"/>
    <col min="15516" max="15516" width="8.44140625" style="186" customWidth="1"/>
    <col min="15517" max="15517" width="11" style="186" customWidth="1"/>
    <col min="15518" max="15518" width="10.5546875" style="186" customWidth="1"/>
    <col min="15519" max="15519" width="14" style="186" customWidth="1"/>
    <col min="15520" max="15520" width="10.44140625" style="186" customWidth="1"/>
    <col min="15521" max="15521" width="14.109375" style="186" customWidth="1"/>
    <col min="15522" max="15522" width="19.109375" style="186" customWidth="1"/>
    <col min="15523" max="15768" width="11.44140625" style="186"/>
    <col min="15769" max="15769" width="23" style="186" customWidth="1"/>
    <col min="15770" max="15770" width="49.44140625" style="186" bestFit="1" customWidth="1"/>
    <col min="15771" max="15771" width="11" style="186" customWidth="1"/>
    <col min="15772" max="15772" width="8.44140625" style="186" customWidth="1"/>
    <col min="15773" max="15773" width="11" style="186" customWidth="1"/>
    <col min="15774" max="15774" width="10.5546875" style="186" customWidth="1"/>
    <col min="15775" max="15775" width="14" style="186" customWidth="1"/>
    <col min="15776" max="15776" width="10.44140625" style="186" customWidth="1"/>
    <col min="15777" max="15777" width="14.109375" style="186" customWidth="1"/>
    <col min="15778" max="15778" width="19.109375" style="186" customWidth="1"/>
    <col min="15779" max="16024" width="11.44140625" style="186"/>
    <col min="16025" max="16025" width="23" style="186" customWidth="1"/>
    <col min="16026" max="16026" width="49.44140625" style="186" bestFit="1" customWidth="1"/>
    <col min="16027" max="16027" width="11" style="186" customWidth="1"/>
    <col min="16028" max="16028" width="8.44140625" style="186" customWidth="1"/>
    <col min="16029" max="16029" width="11" style="186" customWidth="1"/>
    <col min="16030" max="16030" width="10.5546875" style="186" customWidth="1"/>
    <col min="16031" max="16031" width="14" style="186" customWidth="1"/>
    <col min="16032" max="16032" width="10.44140625" style="186" customWidth="1"/>
    <col min="16033" max="16033" width="14.109375" style="186" customWidth="1"/>
    <col min="16034" max="16034" width="19.109375" style="186" customWidth="1"/>
    <col min="16035" max="16384" width="11.44140625" style="186"/>
  </cols>
  <sheetData>
    <row r="1" spans="1:22" s="43" customFormat="1" ht="37.5" customHeight="1" x14ac:dyDescent="0.25">
      <c r="A1" s="737" t="s">
        <v>1259</v>
      </c>
      <c r="B1" s="735" t="s">
        <v>1</v>
      </c>
      <c r="C1" s="737" t="s">
        <v>1260</v>
      </c>
      <c r="D1" s="737" t="s">
        <v>1261</v>
      </c>
      <c r="E1" s="737" t="s">
        <v>3</v>
      </c>
      <c r="F1" s="737" t="s">
        <v>1262</v>
      </c>
      <c r="G1" s="737" t="s">
        <v>1263</v>
      </c>
      <c r="H1" s="737" t="s">
        <v>1264</v>
      </c>
      <c r="I1" s="737" t="s">
        <v>6</v>
      </c>
      <c r="J1" s="997" t="s">
        <v>1721</v>
      </c>
      <c r="K1" s="997" t="s">
        <v>78</v>
      </c>
      <c r="L1" s="997" t="s">
        <v>74</v>
      </c>
      <c r="M1" s="997" t="s">
        <v>76</v>
      </c>
      <c r="N1" s="997" t="s">
        <v>73</v>
      </c>
      <c r="O1" s="997" t="s">
        <v>72</v>
      </c>
      <c r="P1" s="997" t="s">
        <v>75</v>
      </c>
      <c r="Q1" s="997" t="s">
        <v>77</v>
      </c>
      <c r="R1" s="997" t="s">
        <v>86</v>
      </c>
      <c r="S1" s="974" t="s">
        <v>2784</v>
      </c>
      <c r="T1" s="974" t="s">
        <v>2789</v>
      </c>
      <c r="U1" s="997" t="s">
        <v>196</v>
      </c>
      <c r="V1" s="974" t="s">
        <v>1717</v>
      </c>
    </row>
    <row r="2" spans="1:22" s="43" customFormat="1" ht="144.75" customHeight="1" x14ac:dyDescent="0.25">
      <c r="A2" s="738"/>
      <c r="B2" s="736"/>
      <c r="C2" s="738" t="s">
        <v>7</v>
      </c>
      <c r="D2" s="738" t="s">
        <v>7</v>
      </c>
      <c r="E2" s="738" t="s">
        <v>8</v>
      </c>
      <c r="F2" s="738" t="s">
        <v>1265</v>
      </c>
      <c r="G2" s="738" t="s">
        <v>1266</v>
      </c>
      <c r="H2" s="738" t="s">
        <v>1267</v>
      </c>
      <c r="I2" s="738" t="s">
        <v>11</v>
      </c>
      <c r="J2" s="998"/>
      <c r="K2" s="998"/>
      <c r="L2" s="998"/>
      <c r="M2" s="998"/>
      <c r="N2" s="998"/>
      <c r="O2" s="998"/>
      <c r="P2" s="998"/>
      <c r="Q2" s="998"/>
      <c r="R2" s="999"/>
      <c r="S2" s="977"/>
      <c r="T2" s="975"/>
      <c r="U2" s="998"/>
      <c r="V2" s="975"/>
    </row>
    <row r="3" spans="1:22" s="43" customFormat="1" ht="211.5" customHeight="1" x14ac:dyDescent="0.25">
      <c r="A3" s="167" t="s">
        <v>39</v>
      </c>
      <c r="B3" s="739" t="s">
        <v>470</v>
      </c>
      <c r="C3" s="739" t="s">
        <v>1268</v>
      </c>
      <c r="D3" s="739" t="s">
        <v>1269</v>
      </c>
      <c r="E3" s="739" t="s">
        <v>1270</v>
      </c>
      <c r="F3" s="739" t="s">
        <v>1271</v>
      </c>
      <c r="G3" s="739" t="s">
        <v>1272</v>
      </c>
      <c r="H3" s="739" t="s">
        <v>1273</v>
      </c>
      <c r="I3" s="739" t="s">
        <v>1274</v>
      </c>
      <c r="J3" s="739" t="s">
        <v>1722</v>
      </c>
      <c r="K3" s="739" t="s">
        <v>79</v>
      </c>
      <c r="L3" s="739" t="s">
        <v>80</v>
      </c>
      <c r="M3" s="739" t="s">
        <v>81</v>
      </c>
      <c r="N3" s="739" t="s">
        <v>82</v>
      </c>
      <c r="O3" s="739" t="s">
        <v>83</v>
      </c>
      <c r="P3" s="739" t="s">
        <v>84</v>
      </c>
      <c r="Q3" s="739" t="s">
        <v>85</v>
      </c>
      <c r="R3" s="739" t="s">
        <v>87</v>
      </c>
      <c r="S3" s="740" t="s">
        <v>2783</v>
      </c>
      <c r="T3" s="740" t="s">
        <v>2790</v>
      </c>
      <c r="U3" s="739" t="s">
        <v>197</v>
      </c>
      <c r="V3" s="740" t="s">
        <v>1718</v>
      </c>
    </row>
    <row r="4" spans="1:22" ht="18" x14ac:dyDescent="0.2">
      <c r="A4" s="976" t="s">
        <v>1976</v>
      </c>
      <c r="B4" s="976"/>
      <c r="C4" s="976"/>
      <c r="D4" s="976"/>
      <c r="E4" s="976"/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6"/>
      <c r="Q4" s="976"/>
      <c r="R4" s="976"/>
      <c r="S4" s="976"/>
      <c r="T4" s="976"/>
      <c r="U4" s="976"/>
      <c r="V4" s="976"/>
    </row>
    <row r="5" spans="1:22" s="52" customFormat="1" ht="18" x14ac:dyDescent="0.3">
      <c r="A5" s="47" t="s">
        <v>1399</v>
      </c>
      <c r="B5" s="48"/>
      <c r="C5" s="49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22" ht="15.6" x14ac:dyDescent="0.3">
      <c r="A6" s="205" t="s">
        <v>1300</v>
      </c>
      <c r="V6" s="97"/>
    </row>
    <row r="7" spans="1:22" s="183" customFormat="1" ht="31.2" x14ac:dyDescent="0.3">
      <c r="A7" s="60" t="s">
        <v>1365</v>
      </c>
      <c r="B7" s="74" t="s">
        <v>1366</v>
      </c>
      <c r="C7" s="168">
        <v>3600</v>
      </c>
      <c r="D7" s="62">
        <v>43</v>
      </c>
      <c r="E7" s="212">
        <v>20</v>
      </c>
      <c r="F7" s="62">
        <v>72</v>
      </c>
      <c r="G7" s="62">
        <v>22.5</v>
      </c>
      <c r="H7" s="212">
        <v>32</v>
      </c>
      <c r="I7" s="69" t="s">
        <v>1303</v>
      </c>
      <c r="J7" s="917">
        <f>S7/(1-R7)</f>
        <v>1.6140705882352946</v>
      </c>
      <c r="K7" s="56">
        <v>0.05</v>
      </c>
      <c r="L7" s="56">
        <v>0.02</v>
      </c>
      <c r="M7" s="56">
        <v>0.03</v>
      </c>
      <c r="N7" s="56">
        <v>0.04</v>
      </c>
      <c r="O7" s="56">
        <v>0.01</v>
      </c>
      <c r="P7" s="56">
        <v>0</v>
      </c>
      <c r="Q7" s="56">
        <v>0</v>
      </c>
      <c r="R7" s="56">
        <f>SUM(K7:Q7)</f>
        <v>0.15000000000000002</v>
      </c>
      <c r="S7" s="917">
        <f>T7*1.2</f>
        <v>1.3719600000000003</v>
      </c>
      <c r="T7" s="917">
        <v>1.1433000000000002</v>
      </c>
      <c r="U7" s="57" t="s">
        <v>1022</v>
      </c>
      <c r="V7" s="58" t="s">
        <v>1720</v>
      </c>
    </row>
    <row r="8" spans="1:22" ht="15.6" x14ac:dyDescent="0.3">
      <c r="A8" s="205" t="s">
        <v>1304</v>
      </c>
      <c r="E8" s="213"/>
      <c r="F8" s="214"/>
      <c r="G8" s="214"/>
      <c r="H8" s="213"/>
      <c r="I8" s="163"/>
      <c r="J8" s="934"/>
      <c r="K8" s="99"/>
      <c r="L8" s="99"/>
      <c r="M8" s="99"/>
      <c r="N8" s="99"/>
      <c r="O8" s="99"/>
      <c r="P8" s="99"/>
      <c r="Q8" s="99"/>
      <c r="R8" s="99"/>
      <c r="S8" s="933"/>
      <c r="T8" s="99"/>
      <c r="U8" s="99"/>
      <c r="V8" s="99"/>
    </row>
    <row r="9" spans="1:22" s="183" customFormat="1" ht="31.2" x14ac:dyDescent="0.3">
      <c r="A9" s="60" t="s">
        <v>2460</v>
      </c>
      <c r="B9" s="74" t="s">
        <v>1400</v>
      </c>
      <c r="C9" s="168">
        <v>1200</v>
      </c>
      <c r="D9" s="62">
        <v>38</v>
      </c>
      <c r="E9" s="212">
        <v>60</v>
      </c>
      <c r="F9" s="62">
        <v>72</v>
      </c>
      <c r="G9" s="62">
        <v>20.69</v>
      </c>
      <c r="H9" s="212">
        <v>72</v>
      </c>
      <c r="I9" s="69" t="s">
        <v>1303</v>
      </c>
      <c r="J9" s="917">
        <f>S9/(1-R9)</f>
        <v>1.6140705882352946</v>
      </c>
      <c r="K9" s="56">
        <v>0.05</v>
      </c>
      <c r="L9" s="56">
        <v>0.02</v>
      </c>
      <c r="M9" s="56">
        <v>0.03</v>
      </c>
      <c r="N9" s="56">
        <v>0.04</v>
      </c>
      <c r="O9" s="56">
        <v>0.01</v>
      </c>
      <c r="P9" s="56">
        <v>0</v>
      </c>
      <c r="Q9" s="56">
        <v>0</v>
      </c>
      <c r="R9" s="56">
        <f>SUM(K9:Q9)</f>
        <v>0.15000000000000002</v>
      </c>
      <c r="S9" s="917">
        <f t="shared" ref="S9:S10" si="0">T9*1.2</f>
        <v>1.3719600000000003</v>
      </c>
      <c r="T9" s="917">
        <v>1.1433000000000002</v>
      </c>
      <c r="U9" s="57" t="s">
        <v>1022</v>
      </c>
      <c r="V9" s="58" t="s">
        <v>1720</v>
      </c>
    </row>
    <row r="10" spans="1:22" s="183" customFormat="1" ht="31.2" x14ac:dyDescent="0.3">
      <c r="A10" s="60" t="s">
        <v>2461</v>
      </c>
      <c r="B10" s="74" t="s">
        <v>1401</v>
      </c>
      <c r="C10" s="168">
        <v>600</v>
      </c>
      <c r="D10" s="62">
        <v>38</v>
      </c>
      <c r="E10" s="212">
        <v>60</v>
      </c>
      <c r="F10" s="62">
        <v>36</v>
      </c>
      <c r="G10" s="62">
        <v>10.29</v>
      </c>
      <c r="H10" s="212">
        <v>144</v>
      </c>
      <c r="I10" s="69" t="s">
        <v>1303</v>
      </c>
      <c r="J10" s="917">
        <f>S10/(1-R10)</f>
        <v>1.6140705882352946</v>
      </c>
      <c r="K10" s="56">
        <v>0.05</v>
      </c>
      <c r="L10" s="56">
        <v>0.02</v>
      </c>
      <c r="M10" s="56">
        <v>0.03</v>
      </c>
      <c r="N10" s="56">
        <v>0.04</v>
      </c>
      <c r="O10" s="56">
        <v>0.01</v>
      </c>
      <c r="P10" s="56">
        <v>0</v>
      </c>
      <c r="Q10" s="56">
        <v>0</v>
      </c>
      <c r="R10" s="56">
        <f>SUM(K10:Q10)</f>
        <v>0.15000000000000002</v>
      </c>
      <c r="S10" s="917">
        <f t="shared" si="0"/>
        <v>1.3719600000000003</v>
      </c>
      <c r="T10" s="917">
        <v>1.1433000000000002</v>
      </c>
      <c r="U10" s="57" t="s">
        <v>1022</v>
      </c>
      <c r="V10" s="58" t="s">
        <v>1720</v>
      </c>
    </row>
    <row r="11" spans="1:22" ht="12.75" customHeight="1" x14ac:dyDescent="0.2">
      <c r="E11" s="213"/>
      <c r="H11" s="213"/>
      <c r="J11" s="934"/>
      <c r="K11" s="99"/>
      <c r="L11" s="99"/>
      <c r="M11" s="99"/>
      <c r="N11" s="99"/>
      <c r="O11" s="99"/>
      <c r="P11" s="99"/>
      <c r="Q11" s="99"/>
      <c r="R11" s="99"/>
      <c r="S11" s="933"/>
      <c r="T11" s="99"/>
      <c r="U11" s="99"/>
      <c r="V11" s="99"/>
    </row>
    <row r="12" spans="1:22" s="52" customFormat="1" ht="18" x14ac:dyDescent="0.3">
      <c r="A12" s="47" t="s">
        <v>1292</v>
      </c>
      <c r="B12" s="48"/>
      <c r="C12" s="49"/>
      <c r="D12" s="49"/>
      <c r="E12" s="215"/>
      <c r="F12" s="50"/>
      <c r="G12" s="51"/>
      <c r="H12" s="215"/>
      <c r="I12" s="51"/>
      <c r="J12" s="932"/>
      <c r="K12" s="48"/>
      <c r="L12" s="48"/>
      <c r="M12" s="48"/>
      <c r="N12" s="48"/>
      <c r="O12" s="48"/>
      <c r="P12" s="48"/>
      <c r="Q12" s="48"/>
      <c r="R12" s="48"/>
      <c r="S12" s="931"/>
      <c r="T12" s="48"/>
      <c r="U12" s="48"/>
      <c r="V12" s="48"/>
    </row>
    <row r="13" spans="1:22" ht="31.2" x14ac:dyDescent="0.3">
      <c r="A13" s="60" t="s">
        <v>1375</v>
      </c>
      <c r="B13" s="74" t="s">
        <v>1376</v>
      </c>
      <c r="C13" s="168">
        <v>3600</v>
      </c>
      <c r="D13" s="62">
        <v>43</v>
      </c>
      <c r="E13" s="66">
        <v>20</v>
      </c>
      <c r="F13" s="62">
        <v>72</v>
      </c>
      <c r="G13" s="62">
        <v>22.5</v>
      </c>
      <c r="H13" s="66">
        <v>32</v>
      </c>
      <c r="I13" s="69" t="s">
        <v>38</v>
      </c>
      <c r="J13" s="917">
        <f t="shared" ref="J13:J24" si="1">S13/(1-R13)</f>
        <v>2.3120470588235298</v>
      </c>
      <c r="K13" s="56">
        <v>0.05</v>
      </c>
      <c r="L13" s="56">
        <v>0.02</v>
      </c>
      <c r="M13" s="56">
        <v>0.03</v>
      </c>
      <c r="N13" s="56">
        <v>0.04</v>
      </c>
      <c r="O13" s="56">
        <v>0.01</v>
      </c>
      <c r="P13" s="56">
        <v>0</v>
      </c>
      <c r="Q13" s="56">
        <v>0</v>
      </c>
      <c r="R13" s="56">
        <f t="shared" ref="R13:R23" si="2">SUM(K13:Q13)</f>
        <v>0.15000000000000002</v>
      </c>
      <c r="S13" s="917">
        <f t="shared" ref="S13:S24" si="3">T13*1.2</f>
        <v>1.9652400000000001</v>
      </c>
      <c r="T13" s="917">
        <v>1.6377000000000002</v>
      </c>
      <c r="U13" s="57" t="s">
        <v>1022</v>
      </c>
      <c r="V13" s="58" t="s">
        <v>1720</v>
      </c>
    </row>
    <row r="14" spans="1:22" ht="31.2" x14ac:dyDescent="0.3">
      <c r="A14" s="60" t="s">
        <v>1377</v>
      </c>
      <c r="B14" s="74" t="s">
        <v>1378</v>
      </c>
      <c r="C14" s="168">
        <v>3600</v>
      </c>
      <c r="D14" s="62">
        <v>43</v>
      </c>
      <c r="E14" s="66">
        <v>20</v>
      </c>
      <c r="F14" s="62">
        <v>72</v>
      </c>
      <c r="G14" s="62">
        <v>22.5</v>
      </c>
      <c r="H14" s="66">
        <v>32</v>
      </c>
      <c r="I14" s="69" t="s">
        <v>38</v>
      </c>
      <c r="J14" s="917">
        <f t="shared" si="1"/>
        <v>2.3120470588235298</v>
      </c>
      <c r="K14" s="56">
        <v>0.05</v>
      </c>
      <c r="L14" s="56">
        <v>0.02</v>
      </c>
      <c r="M14" s="56">
        <v>0.03</v>
      </c>
      <c r="N14" s="56">
        <v>0.04</v>
      </c>
      <c r="O14" s="56">
        <v>0.01</v>
      </c>
      <c r="P14" s="56">
        <v>0</v>
      </c>
      <c r="Q14" s="56">
        <v>0</v>
      </c>
      <c r="R14" s="56">
        <f t="shared" si="2"/>
        <v>0.15000000000000002</v>
      </c>
      <c r="S14" s="917">
        <f t="shared" si="3"/>
        <v>1.9652400000000001</v>
      </c>
      <c r="T14" s="917">
        <v>1.6377000000000002</v>
      </c>
      <c r="U14" s="57" t="s">
        <v>1022</v>
      </c>
      <c r="V14" s="58" t="s">
        <v>1720</v>
      </c>
    </row>
    <row r="15" spans="1:22" ht="31.2" x14ac:dyDescent="0.3">
      <c r="A15" s="60" t="s">
        <v>1379</v>
      </c>
      <c r="B15" s="74" t="s">
        <v>1380</v>
      </c>
      <c r="C15" s="168">
        <v>3600</v>
      </c>
      <c r="D15" s="62">
        <v>43</v>
      </c>
      <c r="E15" s="66">
        <v>20</v>
      </c>
      <c r="F15" s="62">
        <v>72</v>
      </c>
      <c r="G15" s="62">
        <v>22.5</v>
      </c>
      <c r="H15" s="66">
        <v>32</v>
      </c>
      <c r="I15" s="69" t="s">
        <v>38</v>
      </c>
      <c r="J15" s="917">
        <f t="shared" si="1"/>
        <v>2.3120470588235298</v>
      </c>
      <c r="K15" s="56">
        <v>0.05</v>
      </c>
      <c r="L15" s="56">
        <v>0.02</v>
      </c>
      <c r="M15" s="56">
        <v>0.03</v>
      </c>
      <c r="N15" s="56">
        <v>0.04</v>
      </c>
      <c r="O15" s="56">
        <v>0.01</v>
      </c>
      <c r="P15" s="56">
        <v>0</v>
      </c>
      <c r="Q15" s="56">
        <v>0</v>
      </c>
      <c r="R15" s="56">
        <f t="shared" si="2"/>
        <v>0.15000000000000002</v>
      </c>
      <c r="S15" s="917">
        <f t="shared" si="3"/>
        <v>1.9652400000000001</v>
      </c>
      <c r="T15" s="917">
        <v>1.6377000000000002</v>
      </c>
      <c r="U15" s="57" t="s">
        <v>1022</v>
      </c>
      <c r="V15" s="58" t="s">
        <v>1720</v>
      </c>
    </row>
    <row r="16" spans="1:22" ht="31.2" x14ac:dyDescent="0.3">
      <c r="A16" s="60" t="s">
        <v>1381</v>
      </c>
      <c r="B16" s="74" t="s">
        <v>1382</v>
      </c>
      <c r="C16" s="168">
        <v>3600</v>
      </c>
      <c r="D16" s="62">
        <v>43</v>
      </c>
      <c r="E16" s="66">
        <v>20</v>
      </c>
      <c r="F16" s="62">
        <v>72</v>
      </c>
      <c r="G16" s="62">
        <v>22.5</v>
      </c>
      <c r="H16" s="66">
        <v>32</v>
      </c>
      <c r="I16" s="69" t="s">
        <v>38</v>
      </c>
      <c r="J16" s="917">
        <f t="shared" si="1"/>
        <v>2.3120470588235298</v>
      </c>
      <c r="K16" s="56">
        <v>0.05</v>
      </c>
      <c r="L16" s="56">
        <v>0.02</v>
      </c>
      <c r="M16" s="56">
        <v>0.03</v>
      </c>
      <c r="N16" s="56">
        <v>0.04</v>
      </c>
      <c r="O16" s="56">
        <v>0.01</v>
      </c>
      <c r="P16" s="56">
        <v>0</v>
      </c>
      <c r="Q16" s="56">
        <v>0</v>
      </c>
      <c r="R16" s="56">
        <f t="shared" si="2"/>
        <v>0.15000000000000002</v>
      </c>
      <c r="S16" s="917">
        <f t="shared" si="3"/>
        <v>1.9652400000000001</v>
      </c>
      <c r="T16" s="917">
        <v>1.6377000000000002</v>
      </c>
      <c r="U16" s="57" t="s">
        <v>1022</v>
      </c>
      <c r="V16" s="58" t="s">
        <v>1720</v>
      </c>
    </row>
    <row r="17" spans="1:22" ht="46.8" x14ac:dyDescent="0.3">
      <c r="A17" s="60" t="s">
        <v>1402</v>
      </c>
      <c r="B17" s="74" t="s">
        <v>1403</v>
      </c>
      <c r="C17" s="168">
        <v>1200</v>
      </c>
      <c r="D17" s="62">
        <v>38</v>
      </c>
      <c r="E17" s="212">
        <v>60</v>
      </c>
      <c r="F17" s="62">
        <v>72</v>
      </c>
      <c r="G17" s="62">
        <v>20.69</v>
      </c>
      <c r="H17" s="212">
        <v>72</v>
      </c>
      <c r="I17" s="69" t="s">
        <v>38</v>
      </c>
      <c r="J17" s="917">
        <f t="shared" si="1"/>
        <v>2.3120470588235298</v>
      </c>
      <c r="K17" s="56">
        <v>0.05</v>
      </c>
      <c r="L17" s="56">
        <v>0.02</v>
      </c>
      <c r="M17" s="56">
        <v>0.03</v>
      </c>
      <c r="N17" s="56">
        <v>0.04</v>
      </c>
      <c r="O17" s="56">
        <v>0.01</v>
      </c>
      <c r="P17" s="56">
        <v>0</v>
      </c>
      <c r="Q17" s="56">
        <v>0</v>
      </c>
      <c r="R17" s="56">
        <f t="shared" si="2"/>
        <v>0.15000000000000002</v>
      </c>
      <c r="S17" s="917">
        <f t="shared" si="3"/>
        <v>1.9652400000000001</v>
      </c>
      <c r="T17" s="917">
        <v>1.6377000000000002</v>
      </c>
      <c r="U17" s="57" t="s">
        <v>1022</v>
      </c>
      <c r="V17" s="58" t="s">
        <v>1720</v>
      </c>
    </row>
    <row r="18" spans="1:22" ht="46.8" x14ac:dyDescent="0.3">
      <c r="A18" s="60" t="s">
        <v>1404</v>
      </c>
      <c r="B18" s="74" t="s">
        <v>1405</v>
      </c>
      <c r="C18" s="168">
        <v>1200</v>
      </c>
      <c r="D18" s="62">
        <v>38</v>
      </c>
      <c r="E18" s="212">
        <v>60</v>
      </c>
      <c r="F18" s="62">
        <v>72</v>
      </c>
      <c r="G18" s="62">
        <v>20.69</v>
      </c>
      <c r="H18" s="212">
        <v>72</v>
      </c>
      <c r="I18" s="69" t="s">
        <v>38</v>
      </c>
      <c r="J18" s="917">
        <f t="shared" si="1"/>
        <v>2.3120470588235298</v>
      </c>
      <c r="K18" s="56">
        <v>0.05</v>
      </c>
      <c r="L18" s="56">
        <v>0.02</v>
      </c>
      <c r="M18" s="56">
        <v>0.03</v>
      </c>
      <c r="N18" s="56">
        <v>0.04</v>
      </c>
      <c r="O18" s="56">
        <v>0.01</v>
      </c>
      <c r="P18" s="56">
        <v>0</v>
      </c>
      <c r="Q18" s="56">
        <v>0</v>
      </c>
      <c r="R18" s="56">
        <f t="shared" si="2"/>
        <v>0.15000000000000002</v>
      </c>
      <c r="S18" s="917">
        <f t="shared" si="3"/>
        <v>1.9652400000000001</v>
      </c>
      <c r="T18" s="917">
        <v>1.6377000000000002</v>
      </c>
      <c r="U18" s="57" t="s">
        <v>1022</v>
      </c>
      <c r="V18" s="58" t="s">
        <v>1720</v>
      </c>
    </row>
    <row r="19" spans="1:22" ht="46.8" x14ac:dyDescent="0.3">
      <c r="A19" s="60" t="s">
        <v>1406</v>
      </c>
      <c r="B19" s="74" t="s">
        <v>1407</v>
      </c>
      <c r="C19" s="168">
        <v>1200</v>
      </c>
      <c r="D19" s="62">
        <v>38</v>
      </c>
      <c r="E19" s="212">
        <v>60</v>
      </c>
      <c r="F19" s="62">
        <v>72</v>
      </c>
      <c r="G19" s="62">
        <v>20.69</v>
      </c>
      <c r="H19" s="212">
        <v>72</v>
      </c>
      <c r="I19" s="69" t="s">
        <v>38</v>
      </c>
      <c r="J19" s="917">
        <f t="shared" si="1"/>
        <v>2.3120470588235298</v>
      </c>
      <c r="K19" s="56">
        <v>0.05</v>
      </c>
      <c r="L19" s="56">
        <v>0.02</v>
      </c>
      <c r="M19" s="56">
        <v>0.03</v>
      </c>
      <c r="N19" s="56">
        <v>0.04</v>
      </c>
      <c r="O19" s="56">
        <v>0.01</v>
      </c>
      <c r="P19" s="56">
        <v>0</v>
      </c>
      <c r="Q19" s="56">
        <v>0</v>
      </c>
      <c r="R19" s="56">
        <f t="shared" si="2"/>
        <v>0.15000000000000002</v>
      </c>
      <c r="S19" s="917">
        <f t="shared" si="3"/>
        <v>1.9652400000000001</v>
      </c>
      <c r="T19" s="917">
        <v>1.6377000000000002</v>
      </c>
      <c r="U19" s="57" t="s">
        <v>1022</v>
      </c>
      <c r="V19" s="58" t="s">
        <v>1720</v>
      </c>
    </row>
    <row r="20" spans="1:22" ht="46.8" x14ac:dyDescent="0.3">
      <c r="A20" s="60" t="s">
        <v>1408</v>
      </c>
      <c r="B20" s="74" t="s">
        <v>1409</v>
      </c>
      <c r="C20" s="168">
        <v>1200</v>
      </c>
      <c r="D20" s="62">
        <v>38</v>
      </c>
      <c r="E20" s="212">
        <v>60</v>
      </c>
      <c r="F20" s="62">
        <v>72</v>
      </c>
      <c r="G20" s="62">
        <v>20.69</v>
      </c>
      <c r="H20" s="212">
        <v>72</v>
      </c>
      <c r="I20" s="69" t="s">
        <v>38</v>
      </c>
      <c r="J20" s="917">
        <f t="shared" si="1"/>
        <v>2.3120470588235298</v>
      </c>
      <c r="K20" s="56">
        <v>0.05</v>
      </c>
      <c r="L20" s="56">
        <v>0.02</v>
      </c>
      <c r="M20" s="56">
        <v>0.03</v>
      </c>
      <c r="N20" s="56">
        <v>0.04</v>
      </c>
      <c r="O20" s="56">
        <v>0.01</v>
      </c>
      <c r="P20" s="56">
        <v>0</v>
      </c>
      <c r="Q20" s="56">
        <v>0</v>
      </c>
      <c r="R20" s="56">
        <f>SUM(K20:Q20)</f>
        <v>0.15000000000000002</v>
      </c>
      <c r="S20" s="917">
        <f t="shared" si="3"/>
        <v>1.9652400000000001</v>
      </c>
      <c r="T20" s="917">
        <v>1.6377000000000002</v>
      </c>
      <c r="U20" s="57" t="s">
        <v>1022</v>
      </c>
      <c r="V20" s="58" t="s">
        <v>1720</v>
      </c>
    </row>
    <row r="21" spans="1:22" ht="46.8" x14ac:dyDescent="0.3">
      <c r="A21" s="60" t="s">
        <v>1410</v>
      </c>
      <c r="B21" s="74" t="s">
        <v>1411</v>
      </c>
      <c r="C21" s="168">
        <v>600</v>
      </c>
      <c r="D21" s="62">
        <v>38</v>
      </c>
      <c r="E21" s="212">
        <v>60</v>
      </c>
      <c r="F21" s="62">
        <v>36</v>
      </c>
      <c r="G21" s="62">
        <v>10.29</v>
      </c>
      <c r="H21" s="212">
        <v>144</v>
      </c>
      <c r="I21" s="69" t="s">
        <v>38</v>
      </c>
      <c r="J21" s="917">
        <f t="shared" si="1"/>
        <v>2.3120470588235298</v>
      </c>
      <c r="K21" s="56">
        <v>0.05</v>
      </c>
      <c r="L21" s="56">
        <v>0.02</v>
      </c>
      <c r="M21" s="56">
        <v>0.03</v>
      </c>
      <c r="N21" s="56">
        <v>0.04</v>
      </c>
      <c r="O21" s="56">
        <v>0.01</v>
      </c>
      <c r="P21" s="56">
        <v>0</v>
      </c>
      <c r="Q21" s="56">
        <v>0</v>
      </c>
      <c r="R21" s="56">
        <f t="shared" si="2"/>
        <v>0.15000000000000002</v>
      </c>
      <c r="S21" s="917">
        <f t="shared" si="3"/>
        <v>1.9652400000000001</v>
      </c>
      <c r="T21" s="917">
        <v>1.6377000000000002</v>
      </c>
      <c r="U21" s="57" t="s">
        <v>1022</v>
      </c>
      <c r="V21" s="58" t="s">
        <v>1720</v>
      </c>
    </row>
    <row r="22" spans="1:22" ht="46.8" x14ac:dyDescent="0.3">
      <c r="A22" s="60" t="s">
        <v>1412</v>
      </c>
      <c r="B22" s="74" t="s">
        <v>1413</v>
      </c>
      <c r="C22" s="168">
        <v>600</v>
      </c>
      <c r="D22" s="62">
        <v>38</v>
      </c>
      <c r="E22" s="212">
        <v>60</v>
      </c>
      <c r="F22" s="62">
        <v>36</v>
      </c>
      <c r="G22" s="62">
        <v>10.29</v>
      </c>
      <c r="H22" s="212">
        <v>144</v>
      </c>
      <c r="I22" s="69" t="s">
        <v>38</v>
      </c>
      <c r="J22" s="917">
        <f t="shared" si="1"/>
        <v>2.3120470588235298</v>
      </c>
      <c r="K22" s="56">
        <v>0.05</v>
      </c>
      <c r="L22" s="56">
        <v>0.02</v>
      </c>
      <c r="M22" s="56">
        <v>0.03</v>
      </c>
      <c r="N22" s="56">
        <v>0.04</v>
      </c>
      <c r="O22" s="56">
        <v>0.01</v>
      </c>
      <c r="P22" s="56">
        <v>0</v>
      </c>
      <c r="Q22" s="56">
        <v>0</v>
      </c>
      <c r="R22" s="56">
        <f t="shared" si="2"/>
        <v>0.15000000000000002</v>
      </c>
      <c r="S22" s="917">
        <f t="shared" si="3"/>
        <v>1.9652400000000001</v>
      </c>
      <c r="T22" s="917">
        <v>1.6377000000000002</v>
      </c>
      <c r="U22" s="57" t="s">
        <v>1022</v>
      </c>
      <c r="V22" s="58" t="s">
        <v>1720</v>
      </c>
    </row>
    <row r="23" spans="1:22" ht="46.8" x14ac:dyDescent="0.3">
      <c r="A23" s="60" t="s">
        <v>1414</v>
      </c>
      <c r="B23" s="74" t="s">
        <v>1415</v>
      </c>
      <c r="C23" s="168">
        <v>600</v>
      </c>
      <c r="D23" s="62">
        <v>38</v>
      </c>
      <c r="E23" s="212">
        <v>60</v>
      </c>
      <c r="F23" s="62">
        <v>36</v>
      </c>
      <c r="G23" s="62">
        <v>10.29</v>
      </c>
      <c r="H23" s="212">
        <v>144</v>
      </c>
      <c r="I23" s="69" t="s">
        <v>38</v>
      </c>
      <c r="J23" s="917">
        <f t="shared" si="1"/>
        <v>2.3120470588235298</v>
      </c>
      <c r="K23" s="56">
        <v>0.05</v>
      </c>
      <c r="L23" s="56">
        <v>0.02</v>
      </c>
      <c r="M23" s="56">
        <v>0.03</v>
      </c>
      <c r="N23" s="56">
        <v>0.04</v>
      </c>
      <c r="O23" s="56">
        <v>0.01</v>
      </c>
      <c r="P23" s="56">
        <v>0</v>
      </c>
      <c r="Q23" s="56">
        <v>0</v>
      </c>
      <c r="R23" s="56">
        <f t="shared" si="2"/>
        <v>0.15000000000000002</v>
      </c>
      <c r="S23" s="917">
        <f t="shared" si="3"/>
        <v>1.9652400000000001</v>
      </c>
      <c r="T23" s="917">
        <v>1.6377000000000002</v>
      </c>
      <c r="U23" s="57" t="s">
        <v>1022</v>
      </c>
      <c r="V23" s="58" t="s">
        <v>1720</v>
      </c>
    </row>
    <row r="24" spans="1:22" ht="46.8" x14ac:dyDescent="0.3">
      <c r="A24" s="60" t="s">
        <v>1416</v>
      </c>
      <c r="B24" s="74" t="s">
        <v>1417</v>
      </c>
      <c r="C24" s="168">
        <v>600</v>
      </c>
      <c r="D24" s="62">
        <v>38</v>
      </c>
      <c r="E24" s="212">
        <v>60</v>
      </c>
      <c r="F24" s="62">
        <v>36</v>
      </c>
      <c r="G24" s="62">
        <v>10.29</v>
      </c>
      <c r="H24" s="212">
        <v>144</v>
      </c>
      <c r="I24" s="69" t="s">
        <v>38</v>
      </c>
      <c r="J24" s="917">
        <f t="shared" si="1"/>
        <v>2.3120470588235298</v>
      </c>
      <c r="K24" s="56">
        <v>0.05</v>
      </c>
      <c r="L24" s="56">
        <v>0.02</v>
      </c>
      <c r="M24" s="56">
        <v>0.03</v>
      </c>
      <c r="N24" s="56">
        <v>0.04</v>
      </c>
      <c r="O24" s="56">
        <v>0.01</v>
      </c>
      <c r="P24" s="56">
        <v>0</v>
      </c>
      <c r="Q24" s="56">
        <v>0</v>
      </c>
      <c r="R24" s="56">
        <f>SUM(K24:Q24)</f>
        <v>0.15000000000000002</v>
      </c>
      <c r="S24" s="917">
        <f t="shared" si="3"/>
        <v>1.9652400000000001</v>
      </c>
      <c r="T24" s="917">
        <v>1.6377000000000002</v>
      </c>
      <c r="U24" s="57" t="s">
        <v>1022</v>
      </c>
      <c r="V24" s="58" t="s">
        <v>1720</v>
      </c>
    </row>
    <row r="25" spans="1:22" s="52" customFormat="1" ht="13.8" x14ac:dyDescent="0.3">
      <c r="B25" s="90"/>
      <c r="C25" s="91"/>
      <c r="J25" s="935"/>
      <c r="S25" s="840"/>
    </row>
    <row r="26" spans="1:22" s="52" customFormat="1" ht="13.8" x14ac:dyDescent="0.3">
      <c r="B26" s="90"/>
      <c r="C26" s="91"/>
      <c r="S26" s="840"/>
    </row>
    <row r="27" spans="1:22" x14ac:dyDescent="0.2">
      <c r="S27" s="922"/>
    </row>
    <row r="28" spans="1:22" x14ac:dyDescent="0.2">
      <c r="S28" s="922"/>
    </row>
    <row r="29" spans="1:22" x14ac:dyDescent="0.2">
      <c r="S29" s="922"/>
    </row>
    <row r="30" spans="1:22" x14ac:dyDescent="0.2">
      <c r="S30" s="922"/>
    </row>
    <row r="31" spans="1:22" x14ac:dyDescent="0.2">
      <c r="S31" s="922"/>
    </row>
    <row r="32" spans="1:22" x14ac:dyDescent="0.2">
      <c r="S32" s="922"/>
    </row>
    <row r="33" spans="19:19" x14ac:dyDescent="0.2">
      <c r="S33" s="922"/>
    </row>
    <row r="34" spans="19:19" x14ac:dyDescent="0.2">
      <c r="S34" s="922"/>
    </row>
    <row r="35" spans="19:19" x14ac:dyDescent="0.2">
      <c r="S35" s="922"/>
    </row>
    <row r="36" spans="19:19" x14ac:dyDescent="0.2">
      <c r="S36" s="922"/>
    </row>
    <row r="37" spans="19:19" x14ac:dyDescent="0.2">
      <c r="S37" s="922"/>
    </row>
    <row r="38" spans="19:19" x14ac:dyDescent="0.2">
      <c r="S38" s="922"/>
    </row>
    <row r="39" spans="19:19" x14ac:dyDescent="0.2">
      <c r="S39" s="922"/>
    </row>
    <row r="40" spans="19:19" x14ac:dyDescent="0.2">
      <c r="S40" s="922"/>
    </row>
    <row r="41" spans="19:19" x14ac:dyDescent="0.2">
      <c r="S41" s="922"/>
    </row>
    <row r="42" spans="19:19" x14ac:dyDescent="0.2">
      <c r="S42" s="922"/>
    </row>
    <row r="43" spans="19:19" x14ac:dyDescent="0.2">
      <c r="S43" s="922"/>
    </row>
    <row r="44" spans="19:19" x14ac:dyDescent="0.2">
      <c r="S44" s="922"/>
    </row>
    <row r="45" spans="19:19" x14ac:dyDescent="0.2">
      <c r="S45" s="922"/>
    </row>
    <row r="46" spans="19:19" x14ac:dyDescent="0.2">
      <c r="S46" s="922"/>
    </row>
    <row r="47" spans="19:19" x14ac:dyDescent="0.2">
      <c r="S47" s="922"/>
    </row>
    <row r="48" spans="19:19" x14ac:dyDescent="0.2">
      <c r="S48" s="922"/>
    </row>
    <row r="49" spans="19:19" x14ac:dyDescent="0.2">
      <c r="S49" s="922"/>
    </row>
    <row r="50" spans="19:19" x14ac:dyDescent="0.2">
      <c r="S50" s="922"/>
    </row>
    <row r="51" spans="19:19" x14ac:dyDescent="0.2">
      <c r="S51" s="922"/>
    </row>
    <row r="52" spans="19:19" x14ac:dyDescent="0.2">
      <c r="S52" s="922"/>
    </row>
    <row r="53" spans="19:19" x14ac:dyDescent="0.2">
      <c r="S53" s="922"/>
    </row>
    <row r="54" spans="19:19" x14ac:dyDescent="0.2">
      <c r="S54" s="922"/>
    </row>
    <row r="55" spans="19:19" x14ac:dyDescent="0.2">
      <c r="S55" s="922"/>
    </row>
    <row r="56" spans="19:19" x14ac:dyDescent="0.2">
      <c r="S56" s="922"/>
    </row>
    <row r="57" spans="19:19" x14ac:dyDescent="0.2">
      <c r="S57" s="922"/>
    </row>
    <row r="58" spans="19:19" x14ac:dyDescent="0.2">
      <c r="S58" s="922"/>
    </row>
    <row r="59" spans="19:19" x14ac:dyDescent="0.2">
      <c r="S59" s="922"/>
    </row>
    <row r="60" spans="19:19" x14ac:dyDescent="0.2">
      <c r="S60" s="922"/>
    </row>
    <row r="61" spans="19:19" x14ac:dyDescent="0.2">
      <c r="S61" s="922"/>
    </row>
    <row r="62" spans="19:19" x14ac:dyDescent="0.2">
      <c r="S62" s="922"/>
    </row>
    <row r="63" spans="19:19" x14ac:dyDescent="0.2">
      <c r="S63" s="922"/>
    </row>
    <row r="64" spans="19:19" x14ac:dyDescent="0.2">
      <c r="S64" s="922"/>
    </row>
    <row r="147" spans="9:9" x14ac:dyDescent="0.2">
      <c r="I147" s="186">
        <v>1266.6192000000001</v>
      </c>
    </row>
  </sheetData>
  <sheetProtection algorithmName="SHA-512" hashValue="50MvLIX6PjCCJVDmxqtVijasMmX3R6t3z8Fwe9yNdedgV7bFTI8gdRaBr0kz3nrbOO6n0nTA7jPy9wBrn5fH/g==" saltValue="Xf/CNGNqrz32RhihecUAVA==" spinCount="100000" sheet="1" objects="1" scenarios="1"/>
  <autoFilter ref="A3:V3"/>
  <mergeCells count="14">
    <mergeCell ref="T1:T2"/>
    <mergeCell ref="A4:V4"/>
    <mergeCell ref="V1:V2"/>
    <mergeCell ref="U1:U2"/>
    <mergeCell ref="O1:O2"/>
    <mergeCell ref="J1:J2"/>
    <mergeCell ref="K1:K2"/>
    <mergeCell ref="L1:L2"/>
    <mergeCell ref="M1:M2"/>
    <mergeCell ref="N1:N2"/>
    <mergeCell ref="P1:P2"/>
    <mergeCell ref="Q1:Q2"/>
    <mergeCell ref="R1:R2"/>
    <mergeCell ref="S1:S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2" firstPageNumber="71" orientation="landscape" useFirstPageNumber="1" r:id="rId1"/>
  <headerFooter scaleWithDoc="0" alignWithMargins="0"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7"/>
  <sheetViews>
    <sheetView view="pageBreakPreview" zoomScale="55" zoomScaleSheetLayoutView="55" workbookViewId="0">
      <selection activeCell="I1" sqref="I1:Y1048576"/>
    </sheetView>
  </sheetViews>
  <sheetFormatPr defaultColWidth="11.44140625" defaultRowHeight="10.199999999999999" x14ac:dyDescent="0.2"/>
  <cols>
    <col min="1" max="1" width="22.5546875" style="98" customWidth="1"/>
    <col min="2" max="2" width="49.44140625" style="99" customWidth="1"/>
    <col min="3" max="3" width="7.109375" style="186" customWidth="1"/>
    <col min="4" max="4" width="8.44140625" style="186" customWidth="1"/>
    <col min="5" max="5" width="13.44140625" style="186" customWidth="1"/>
    <col min="6" max="6" width="14.5546875" style="186" customWidth="1"/>
    <col min="7" max="7" width="12.109375" style="186" customWidth="1"/>
    <col min="8" max="8" width="8.44140625" style="186" customWidth="1"/>
    <col min="9" max="9" width="16" style="186" customWidth="1"/>
    <col min="10" max="10" width="10.88671875" style="186" customWidth="1"/>
    <col min="11" max="11" width="12.44140625" style="186" hidden="1" customWidth="1"/>
    <col min="12" max="12" width="15.44140625" style="186" hidden="1" customWidth="1"/>
    <col min="13" max="13" width="16" style="186" hidden="1" customWidth="1"/>
    <col min="14" max="14" width="11.88671875" style="186" hidden="1" customWidth="1"/>
    <col min="15" max="15" width="12.44140625" style="186" hidden="1" customWidth="1"/>
    <col min="16" max="16" width="14" style="186" hidden="1" customWidth="1"/>
    <col min="17" max="17" width="16" style="186" hidden="1" customWidth="1"/>
    <col min="18" max="19" width="12.44140625" style="186" hidden="1" customWidth="1"/>
    <col min="20" max="20" width="12.5546875" style="186" hidden="1" customWidth="1"/>
    <col min="21" max="21" width="12.5546875" style="186" customWidth="1"/>
    <col min="22" max="137" width="11.44140625" style="186"/>
    <col min="138" max="138" width="20.44140625" style="186" customWidth="1"/>
    <col min="139" max="139" width="22.5546875" style="186" customWidth="1"/>
    <col min="140" max="140" width="5.88671875" style="186" customWidth="1"/>
    <col min="141" max="145" width="0" style="186" hidden="1" customWidth="1"/>
    <col min="146" max="146" width="6" style="186" customWidth="1"/>
    <col min="147" max="147" width="15.5546875" style="186" bestFit="1" customWidth="1"/>
    <col min="148" max="148" width="6" style="186" customWidth="1"/>
    <col min="149" max="393" width="11.44140625" style="186"/>
    <col min="394" max="394" width="20.44140625" style="186" customWidth="1"/>
    <col min="395" max="395" width="22.5546875" style="186" customWidth="1"/>
    <col min="396" max="396" width="5.88671875" style="186" customWidth="1"/>
    <col min="397" max="401" width="0" style="186" hidden="1" customWidth="1"/>
    <col min="402" max="402" width="6" style="186" customWidth="1"/>
    <col min="403" max="403" width="15.5546875" style="186" bestFit="1" customWidth="1"/>
    <col min="404" max="404" width="6" style="186" customWidth="1"/>
    <col min="405" max="649" width="11.44140625" style="186"/>
    <col min="650" max="650" width="20.44140625" style="186" customWidth="1"/>
    <col min="651" max="651" width="22.5546875" style="186" customWidth="1"/>
    <col min="652" max="652" width="5.88671875" style="186" customWidth="1"/>
    <col min="653" max="657" width="0" style="186" hidden="1" customWidth="1"/>
    <col min="658" max="658" width="6" style="186" customWidth="1"/>
    <col min="659" max="659" width="15.5546875" style="186" bestFit="1" customWidth="1"/>
    <col min="660" max="660" width="6" style="186" customWidth="1"/>
    <col min="661" max="905" width="11.44140625" style="186"/>
    <col min="906" max="906" width="20.44140625" style="186" customWidth="1"/>
    <col min="907" max="907" width="22.5546875" style="186" customWidth="1"/>
    <col min="908" max="908" width="5.88671875" style="186" customWidth="1"/>
    <col min="909" max="913" width="0" style="186" hidden="1" customWidth="1"/>
    <col min="914" max="914" width="6" style="186" customWidth="1"/>
    <col min="915" max="915" width="15.5546875" style="186" bestFit="1" customWidth="1"/>
    <col min="916" max="916" width="6" style="186" customWidth="1"/>
    <col min="917" max="1161" width="11.44140625" style="186"/>
    <col min="1162" max="1162" width="20.44140625" style="186" customWidth="1"/>
    <col min="1163" max="1163" width="22.5546875" style="186" customWidth="1"/>
    <col min="1164" max="1164" width="5.88671875" style="186" customWidth="1"/>
    <col min="1165" max="1169" width="0" style="186" hidden="1" customWidth="1"/>
    <col min="1170" max="1170" width="6" style="186" customWidth="1"/>
    <col min="1171" max="1171" width="15.5546875" style="186" bestFit="1" customWidth="1"/>
    <col min="1172" max="1172" width="6" style="186" customWidth="1"/>
    <col min="1173" max="1417" width="11.44140625" style="186"/>
    <col min="1418" max="1418" width="20.44140625" style="186" customWidth="1"/>
    <col min="1419" max="1419" width="22.5546875" style="186" customWidth="1"/>
    <col min="1420" max="1420" width="5.88671875" style="186" customWidth="1"/>
    <col min="1421" max="1425" width="0" style="186" hidden="1" customWidth="1"/>
    <col min="1426" max="1426" width="6" style="186" customWidth="1"/>
    <col min="1427" max="1427" width="15.5546875" style="186" bestFit="1" customWidth="1"/>
    <col min="1428" max="1428" width="6" style="186" customWidth="1"/>
    <col min="1429" max="1673" width="11.44140625" style="186"/>
    <col min="1674" max="1674" width="20.44140625" style="186" customWidth="1"/>
    <col min="1675" max="1675" width="22.5546875" style="186" customWidth="1"/>
    <col min="1676" max="1676" width="5.88671875" style="186" customWidth="1"/>
    <col min="1677" max="1681" width="0" style="186" hidden="1" customWidth="1"/>
    <col min="1682" max="1682" width="6" style="186" customWidth="1"/>
    <col min="1683" max="1683" width="15.5546875" style="186" bestFit="1" customWidth="1"/>
    <col min="1684" max="1684" width="6" style="186" customWidth="1"/>
    <col min="1685" max="1929" width="11.44140625" style="186"/>
    <col min="1930" max="1930" width="20.44140625" style="186" customWidth="1"/>
    <col min="1931" max="1931" width="22.5546875" style="186" customWidth="1"/>
    <col min="1932" max="1932" width="5.88671875" style="186" customWidth="1"/>
    <col min="1933" max="1937" width="0" style="186" hidden="1" customWidth="1"/>
    <col min="1938" max="1938" width="6" style="186" customWidth="1"/>
    <col min="1939" max="1939" width="15.5546875" style="186" bestFit="1" customWidth="1"/>
    <col min="1940" max="1940" width="6" style="186" customWidth="1"/>
    <col min="1941" max="2185" width="11.44140625" style="186"/>
    <col min="2186" max="2186" width="20.44140625" style="186" customWidth="1"/>
    <col min="2187" max="2187" width="22.5546875" style="186" customWidth="1"/>
    <col min="2188" max="2188" width="5.88671875" style="186" customWidth="1"/>
    <col min="2189" max="2193" width="0" style="186" hidden="1" customWidth="1"/>
    <col min="2194" max="2194" width="6" style="186" customWidth="1"/>
    <col min="2195" max="2195" width="15.5546875" style="186" bestFit="1" customWidth="1"/>
    <col min="2196" max="2196" width="6" style="186" customWidth="1"/>
    <col min="2197" max="2441" width="11.44140625" style="186"/>
    <col min="2442" max="2442" width="20.44140625" style="186" customWidth="1"/>
    <col min="2443" max="2443" width="22.5546875" style="186" customWidth="1"/>
    <col min="2444" max="2444" width="5.88671875" style="186" customWidth="1"/>
    <col min="2445" max="2449" width="0" style="186" hidden="1" customWidth="1"/>
    <col min="2450" max="2450" width="6" style="186" customWidth="1"/>
    <col min="2451" max="2451" width="15.5546875" style="186" bestFit="1" customWidth="1"/>
    <col min="2452" max="2452" width="6" style="186" customWidth="1"/>
    <col min="2453" max="2697" width="11.44140625" style="186"/>
    <col min="2698" max="2698" width="20.44140625" style="186" customWidth="1"/>
    <col min="2699" max="2699" width="22.5546875" style="186" customWidth="1"/>
    <col min="2700" max="2700" width="5.88671875" style="186" customWidth="1"/>
    <col min="2701" max="2705" width="0" style="186" hidden="1" customWidth="1"/>
    <col min="2706" max="2706" width="6" style="186" customWidth="1"/>
    <col min="2707" max="2707" width="15.5546875" style="186" bestFit="1" customWidth="1"/>
    <col min="2708" max="2708" width="6" style="186" customWidth="1"/>
    <col min="2709" max="2953" width="11.44140625" style="186"/>
    <col min="2954" max="2954" width="20.44140625" style="186" customWidth="1"/>
    <col min="2955" max="2955" width="22.5546875" style="186" customWidth="1"/>
    <col min="2956" max="2956" width="5.88671875" style="186" customWidth="1"/>
    <col min="2957" max="2961" width="0" style="186" hidden="1" customWidth="1"/>
    <col min="2962" max="2962" width="6" style="186" customWidth="1"/>
    <col min="2963" max="2963" width="15.5546875" style="186" bestFit="1" customWidth="1"/>
    <col min="2964" max="2964" width="6" style="186" customWidth="1"/>
    <col min="2965" max="3209" width="11.44140625" style="186"/>
    <col min="3210" max="3210" width="20.44140625" style="186" customWidth="1"/>
    <col min="3211" max="3211" width="22.5546875" style="186" customWidth="1"/>
    <col min="3212" max="3212" width="5.88671875" style="186" customWidth="1"/>
    <col min="3213" max="3217" width="0" style="186" hidden="1" customWidth="1"/>
    <col min="3218" max="3218" width="6" style="186" customWidth="1"/>
    <col min="3219" max="3219" width="15.5546875" style="186" bestFit="1" customWidth="1"/>
    <col min="3220" max="3220" width="6" style="186" customWidth="1"/>
    <col min="3221" max="3465" width="11.44140625" style="186"/>
    <col min="3466" max="3466" width="20.44140625" style="186" customWidth="1"/>
    <col min="3467" max="3467" width="22.5546875" style="186" customWidth="1"/>
    <col min="3468" max="3468" width="5.88671875" style="186" customWidth="1"/>
    <col min="3469" max="3473" width="0" style="186" hidden="1" customWidth="1"/>
    <col min="3474" max="3474" width="6" style="186" customWidth="1"/>
    <col min="3475" max="3475" width="15.5546875" style="186" bestFit="1" customWidth="1"/>
    <col min="3476" max="3476" width="6" style="186" customWidth="1"/>
    <col min="3477" max="3721" width="11.44140625" style="186"/>
    <col min="3722" max="3722" width="20.44140625" style="186" customWidth="1"/>
    <col min="3723" max="3723" width="22.5546875" style="186" customWidth="1"/>
    <col min="3724" max="3724" width="5.88671875" style="186" customWidth="1"/>
    <col min="3725" max="3729" width="0" style="186" hidden="1" customWidth="1"/>
    <col min="3730" max="3730" width="6" style="186" customWidth="1"/>
    <col min="3731" max="3731" width="15.5546875" style="186" bestFit="1" customWidth="1"/>
    <col min="3732" max="3732" width="6" style="186" customWidth="1"/>
    <col min="3733" max="3977" width="11.44140625" style="186"/>
    <col min="3978" max="3978" width="20.44140625" style="186" customWidth="1"/>
    <col min="3979" max="3979" width="22.5546875" style="186" customWidth="1"/>
    <col min="3980" max="3980" width="5.88671875" style="186" customWidth="1"/>
    <col min="3981" max="3985" width="0" style="186" hidden="1" customWidth="1"/>
    <col min="3986" max="3986" width="6" style="186" customWidth="1"/>
    <col min="3987" max="3987" width="15.5546875" style="186" bestFit="1" customWidth="1"/>
    <col min="3988" max="3988" width="6" style="186" customWidth="1"/>
    <col min="3989" max="4233" width="11.44140625" style="186"/>
    <col min="4234" max="4234" width="20.44140625" style="186" customWidth="1"/>
    <col min="4235" max="4235" width="22.5546875" style="186" customWidth="1"/>
    <col min="4236" max="4236" width="5.88671875" style="186" customWidth="1"/>
    <col min="4237" max="4241" width="0" style="186" hidden="1" customWidth="1"/>
    <col min="4242" max="4242" width="6" style="186" customWidth="1"/>
    <col min="4243" max="4243" width="15.5546875" style="186" bestFit="1" customWidth="1"/>
    <col min="4244" max="4244" width="6" style="186" customWidth="1"/>
    <col min="4245" max="4489" width="11.44140625" style="186"/>
    <col min="4490" max="4490" width="20.44140625" style="186" customWidth="1"/>
    <col min="4491" max="4491" width="22.5546875" style="186" customWidth="1"/>
    <col min="4492" max="4492" width="5.88671875" style="186" customWidth="1"/>
    <col min="4493" max="4497" width="0" style="186" hidden="1" customWidth="1"/>
    <col min="4498" max="4498" width="6" style="186" customWidth="1"/>
    <col min="4499" max="4499" width="15.5546875" style="186" bestFit="1" customWidth="1"/>
    <col min="4500" max="4500" width="6" style="186" customWidth="1"/>
    <col min="4501" max="4745" width="11.44140625" style="186"/>
    <col min="4746" max="4746" width="20.44140625" style="186" customWidth="1"/>
    <col min="4747" max="4747" width="22.5546875" style="186" customWidth="1"/>
    <col min="4748" max="4748" width="5.88671875" style="186" customWidth="1"/>
    <col min="4749" max="4753" width="0" style="186" hidden="1" customWidth="1"/>
    <col min="4754" max="4754" width="6" style="186" customWidth="1"/>
    <col min="4755" max="4755" width="15.5546875" style="186" bestFit="1" customWidth="1"/>
    <col min="4756" max="4756" width="6" style="186" customWidth="1"/>
    <col min="4757" max="5001" width="11.44140625" style="186"/>
    <col min="5002" max="5002" width="20.44140625" style="186" customWidth="1"/>
    <col min="5003" max="5003" width="22.5546875" style="186" customWidth="1"/>
    <col min="5004" max="5004" width="5.88671875" style="186" customWidth="1"/>
    <col min="5005" max="5009" width="0" style="186" hidden="1" customWidth="1"/>
    <col min="5010" max="5010" width="6" style="186" customWidth="1"/>
    <col min="5011" max="5011" width="15.5546875" style="186" bestFit="1" customWidth="1"/>
    <col min="5012" max="5012" width="6" style="186" customWidth="1"/>
    <col min="5013" max="5257" width="11.44140625" style="186"/>
    <col min="5258" max="5258" width="20.44140625" style="186" customWidth="1"/>
    <col min="5259" max="5259" width="22.5546875" style="186" customWidth="1"/>
    <col min="5260" max="5260" width="5.88671875" style="186" customWidth="1"/>
    <col min="5261" max="5265" width="0" style="186" hidden="1" customWidth="1"/>
    <col min="5266" max="5266" width="6" style="186" customWidth="1"/>
    <col min="5267" max="5267" width="15.5546875" style="186" bestFit="1" customWidth="1"/>
    <col min="5268" max="5268" width="6" style="186" customWidth="1"/>
    <col min="5269" max="5513" width="11.44140625" style="186"/>
    <col min="5514" max="5514" width="20.44140625" style="186" customWidth="1"/>
    <col min="5515" max="5515" width="22.5546875" style="186" customWidth="1"/>
    <col min="5516" max="5516" width="5.88671875" style="186" customWidth="1"/>
    <col min="5517" max="5521" width="0" style="186" hidden="1" customWidth="1"/>
    <col min="5522" max="5522" width="6" style="186" customWidth="1"/>
    <col min="5523" max="5523" width="15.5546875" style="186" bestFit="1" customWidth="1"/>
    <col min="5524" max="5524" width="6" style="186" customWidth="1"/>
    <col min="5525" max="5769" width="11.44140625" style="186"/>
    <col min="5770" max="5770" width="20.44140625" style="186" customWidth="1"/>
    <col min="5771" max="5771" width="22.5546875" style="186" customWidth="1"/>
    <col min="5772" max="5772" width="5.88671875" style="186" customWidth="1"/>
    <col min="5773" max="5777" width="0" style="186" hidden="1" customWidth="1"/>
    <col min="5778" max="5778" width="6" style="186" customWidth="1"/>
    <col min="5779" max="5779" width="15.5546875" style="186" bestFit="1" customWidth="1"/>
    <col min="5780" max="5780" width="6" style="186" customWidth="1"/>
    <col min="5781" max="6025" width="11.44140625" style="186"/>
    <col min="6026" max="6026" width="20.44140625" style="186" customWidth="1"/>
    <col min="6027" max="6027" width="22.5546875" style="186" customWidth="1"/>
    <col min="6028" max="6028" width="5.88671875" style="186" customWidth="1"/>
    <col min="6029" max="6033" width="0" style="186" hidden="1" customWidth="1"/>
    <col min="6034" max="6034" width="6" style="186" customWidth="1"/>
    <col min="6035" max="6035" width="15.5546875" style="186" bestFit="1" customWidth="1"/>
    <col min="6036" max="6036" width="6" style="186" customWidth="1"/>
    <col min="6037" max="6281" width="11.44140625" style="186"/>
    <col min="6282" max="6282" width="20.44140625" style="186" customWidth="1"/>
    <col min="6283" max="6283" width="22.5546875" style="186" customWidth="1"/>
    <col min="6284" max="6284" width="5.88671875" style="186" customWidth="1"/>
    <col min="6285" max="6289" width="0" style="186" hidden="1" customWidth="1"/>
    <col min="6290" max="6290" width="6" style="186" customWidth="1"/>
    <col min="6291" max="6291" width="15.5546875" style="186" bestFit="1" customWidth="1"/>
    <col min="6292" max="6292" width="6" style="186" customWidth="1"/>
    <col min="6293" max="6537" width="11.44140625" style="186"/>
    <col min="6538" max="6538" width="20.44140625" style="186" customWidth="1"/>
    <col min="6539" max="6539" width="22.5546875" style="186" customWidth="1"/>
    <col min="6540" max="6540" width="5.88671875" style="186" customWidth="1"/>
    <col min="6541" max="6545" width="0" style="186" hidden="1" customWidth="1"/>
    <col min="6546" max="6546" width="6" style="186" customWidth="1"/>
    <col min="6547" max="6547" width="15.5546875" style="186" bestFit="1" customWidth="1"/>
    <col min="6548" max="6548" width="6" style="186" customWidth="1"/>
    <col min="6549" max="6793" width="11.44140625" style="186"/>
    <col min="6794" max="6794" width="20.44140625" style="186" customWidth="1"/>
    <col min="6795" max="6795" width="22.5546875" style="186" customWidth="1"/>
    <col min="6796" max="6796" width="5.88671875" style="186" customWidth="1"/>
    <col min="6797" max="6801" width="0" style="186" hidden="1" customWidth="1"/>
    <col min="6802" max="6802" width="6" style="186" customWidth="1"/>
    <col min="6803" max="6803" width="15.5546875" style="186" bestFit="1" customWidth="1"/>
    <col min="6804" max="6804" width="6" style="186" customWidth="1"/>
    <col min="6805" max="7049" width="11.44140625" style="186"/>
    <col min="7050" max="7050" width="20.44140625" style="186" customWidth="1"/>
    <col min="7051" max="7051" width="22.5546875" style="186" customWidth="1"/>
    <col min="7052" max="7052" width="5.88671875" style="186" customWidth="1"/>
    <col min="7053" max="7057" width="0" style="186" hidden="1" customWidth="1"/>
    <col min="7058" max="7058" width="6" style="186" customWidth="1"/>
    <col min="7059" max="7059" width="15.5546875" style="186" bestFit="1" customWidth="1"/>
    <col min="7060" max="7060" width="6" style="186" customWidth="1"/>
    <col min="7061" max="7305" width="11.44140625" style="186"/>
    <col min="7306" max="7306" width="20.44140625" style="186" customWidth="1"/>
    <col min="7307" max="7307" width="22.5546875" style="186" customWidth="1"/>
    <col min="7308" max="7308" width="5.88671875" style="186" customWidth="1"/>
    <col min="7309" max="7313" width="0" style="186" hidden="1" customWidth="1"/>
    <col min="7314" max="7314" width="6" style="186" customWidth="1"/>
    <col min="7315" max="7315" width="15.5546875" style="186" bestFit="1" customWidth="1"/>
    <col min="7316" max="7316" width="6" style="186" customWidth="1"/>
    <col min="7317" max="7561" width="11.44140625" style="186"/>
    <col min="7562" max="7562" width="20.44140625" style="186" customWidth="1"/>
    <col min="7563" max="7563" width="22.5546875" style="186" customWidth="1"/>
    <col min="7564" max="7564" width="5.88671875" style="186" customWidth="1"/>
    <col min="7565" max="7569" width="0" style="186" hidden="1" customWidth="1"/>
    <col min="7570" max="7570" width="6" style="186" customWidth="1"/>
    <col min="7571" max="7571" width="15.5546875" style="186" bestFit="1" customWidth="1"/>
    <col min="7572" max="7572" width="6" style="186" customWidth="1"/>
    <col min="7573" max="7817" width="11.44140625" style="186"/>
    <col min="7818" max="7818" width="20.44140625" style="186" customWidth="1"/>
    <col min="7819" max="7819" width="22.5546875" style="186" customWidth="1"/>
    <col min="7820" max="7820" width="5.88671875" style="186" customWidth="1"/>
    <col min="7821" max="7825" width="0" style="186" hidden="1" customWidth="1"/>
    <col min="7826" max="7826" width="6" style="186" customWidth="1"/>
    <col min="7827" max="7827" width="15.5546875" style="186" bestFit="1" customWidth="1"/>
    <col min="7828" max="7828" width="6" style="186" customWidth="1"/>
    <col min="7829" max="8073" width="11.44140625" style="186"/>
    <col min="8074" max="8074" width="20.44140625" style="186" customWidth="1"/>
    <col min="8075" max="8075" width="22.5546875" style="186" customWidth="1"/>
    <col min="8076" max="8076" width="5.88671875" style="186" customWidth="1"/>
    <col min="8077" max="8081" width="0" style="186" hidden="1" customWidth="1"/>
    <col min="8082" max="8082" width="6" style="186" customWidth="1"/>
    <col min="8083" max="8083" width="15.5546875" style="186" bestFit="1" customWidth="1"/>
    <col min="8084" max="8084" width="6" style="186" customWidth="1"/>
    <col min="8085" max="8329" width="11.44140625" style="186"/>
    <col min="8330" max="8330" width="20.44140625" style="186" customWidth="1"/>
    <col min="8331" max="8331" width="22.5546875" style="186" customWidth="1"/>
    <col min="8332" max="8332" width="5.88671875" style="186" customWidth="1"/>
    <col min="8333" max="8337" width="0" style="186" hidden="1" customWidth="1"/>
    <col min="8338" max="8338" width="6" style="186" customWidth="1"/>
    <col min="8339" max="8339" width="15.5546875" style="186" bestFit="1" customWidth="1"/>
    <col min="8340" max="8340" width="6" style="186" customWidth="1"/>
    <col min="8341" max="8585" width="11.44140625" style="186"/>
    <col min="8586" max="8586" width="20.44140625" style="186" customWidth="1"/>
    <col min="8587" max="8587" width="22.5546875" style="186" customWidth="1"/>
    <col min="8588" max="8588" width="5.88671875" style="186" customWidth="1"/>
    <col min="8589" max="8593" width="0" style="186" hidden="1" customWidth="1"/>
    <col min="8594" max="8594" width="6" style="186" customWidth="1"/>
    <col min="8595" max="8595" width="15.5546875" style="186" bestFit="1" customWidth="1"/>
    <col min="8596" max="8596" width="6" style="186" customWidth="1"/>
    <col min="8597" max="8841" width="11.44140625" style="186"/>
    <col min="8842" max="8842" width="20.44140625" style="186" customWidth="1"/>
    <col min="8843" max="8843" width="22.5546875" style="186" customWidth="1"/>
    <col min="8844" max="8844" width="5.88671875" style="186" customWidth="1"/>
    <col min="8845" max="8849" width="0" style="186" hidden="1" customWidth="1"/>
    <col min="8850" max="8850" width="6" style="186" customWidth="1"/>
    <col min="8851" max="8851" width="15.5546875" style="186" bestFit="1" customWidth="1"/>
    <col min="8852" max="8852" width="6" style="186" customWidth="1"/>
    <col min="8853" max="9097" width="11.44140625" style="186"/>
    <col min="9098" max="9098" width="20.44140625" style="186" customWidth="1"/>
    <col min="9099" max="9099" width="22.5546875" style="186" customWidth="1"/>
    <col min="9100" max="9100" width="5.88671875" style="186" customWidth="1"/>
    <col min="9101" max="9105" width="0" style="186" hidden="1" customWidth="1"/>
    <col min="9106" max="9106" width="6" style="186" customWidth="1"/>
    <col min="9107" max="9107" width="15.5546875" style="186" bestFit="1" customWidth="1"/>
    <col min="9108" max="9108" width="6" style="186" customWidth="1"/>
    <col min="9109" max="9353" width="11.44140625" style="186"/>
    <col min="9354" max="9354" width="20.44140625" style="186" customWidth="1"/>
    <col min="9355" max="9355" width="22.5546875" style="186" customWidth="1"/>
    <col min="9356" max="9356" width="5.88671875" style="186" customWidth="1"/>
    <col min="9357" max="9361" width="0" style="186" hidden="1" customWidth="1"/>
    <col min="9362" max="9362" width="6" style="186" customWidth="1"/>
    <col min="9363" max="9363" width="15.5546875" style="186" bestFit="1" customWidth="1"/>
    <col min="9364" max="9364" width="6" style="186" customWidth="1"/>
    <col min="9365" max="9609" width="11.44140625" style="186"/>
    <col min="9610" max="9610" width="20.44140625" style="186" customWidth="1"/>
    <col min="9611" max="9611" width="22.5546875" style="186" customWidth="1"/>
    <col min="9612" max="9612" width="5.88671875" style="186" customWidth="1"/>
    <col min="9613" max="9617" width="0" style="186" hidden="1" customWidth="1"/>
    <col min="9618" max="9618" width="6" style="186" customWidth="1"/>
    <col min="9619" max="9619" width="15.5546875" style="186" bestFit="1" customWidth="1"/>
    <col min="9620" max="9620" width="6" style="186" customWidth="1"/>
    <col min="9621" max="9865" width="11.44140625" style="186"/>
    <col min="9866" max="9866" width="20.44140625" style="186" customWidth="1"/>
    <col min="9867" max="9867" width="22.5546875" style="186" customWidth="1"/>
    <col min="9868" max="9868" width="5.88671875" style="186" customWidth="1"/>
    <col min="9869" max="9873" width="0" style="186" hidden="1" customWidth="1"/>
    <col min="9874" max="9874" width="6" style="186" customWidth="1"/>
    <col min="9875" max="9875" width="15.5546875" style="186" bestFit="1" customWidth="1"/>
    <col min="9876" max="9876" width="6" style="186" customWidth="1"/>
    <col min="9877" max="10121" width="11.44140625" style="186"/>
    <col min="10122" max="10122" width="20.44140625" style="186" customWidth="1"/>
    <col min="10123" max="10123" width="22.5546875" style="186" customWidth="1"/>
    <col min="10124" max="10124" width="5.88671875" style="186" customWidth="1"/>
    <col min="10125" max="10129" width="0" style="186" hidden="1" customWidth="1"/>
    <col min="10130" max="10130" width="6" style="186" customWidth="1"/>
    <col min="10131" max="10131" width="15.5546875" style="186" bestFit="1" customWidth="1"/>
    <col min="10132" max="10132" width="6" style="186" customWidth="1"/>
    <col min="10133" max="10377" width="11.44140625" style="186"/>
    <col min="10378" max="10378" width="20.44140625" style="186" customWidth="1"/>
    <col min="10379" max="10379" width="22.5546875" style="186" customWidth="1"/>
    <col min="10380" max="10380" width="5.88671875" style="186" customWidth="1"/>
    <col min="10381" max="10385" width="0" style="186" hidden="1" customWidth="1"/>
    <col min="10386" max="10386" width="6" style="186" customWidth="1"/>
    <col min="10387" max="10387" width="15.5546875" style="186" bestFit="1" customWidth="1"/>
    <col min="10388" max="10388" width="6" style="186" customWidth="1"/>
    <col min="10389" max="10633" width="11.44140625" style="186"/>
    <col min="10634" max="10634" width="20.44140625" style="186" customWidth="1"/>
    <col min="10635" max="10635" width="22.5546875" style="186" customWidth="1"/>
    <col min="10636" max="10636" width="5.88671875" style="186" customWidth="1"/>
    <col min="10637" max="10641" width="0" style="186" hidden="1" customWidth="1"/>
    <col min="10642" max="10642" width="6" style="186" customWidth="1"/>
    <col min="10643" max="10643" width="15.5546875" style="186" bestFit="1" customWidth="1"/>
    <col min="10644" max="10644" width="6" style="186" customWidth="1"/>
    <col min="10645" max="10889" width="11.44140625" style="186"/>
    <col min="10890" max="10890" width="20.44140625" style="186" customWidth="1"/>
    <col min="10891" max="10891" width="22.5546875" style="186" customWidth="1"/>
    <col min="10892" max="10892" width="5.88671875" style="186" customWidth="1"/>
    <col min="10893" max="10897" width="0" style="186" hidden="1" customWidth="1"/>
    <col min="10898" max="10898" width="6" style="186" customWidth="1"/>
    <col min="10899" max="10899" width="15.5546875" style="186" bestFit="1" customWidth="1"/>
    <col min="10900" max="10900" width="6" style="186" customWidth="1"/>
    <col min="10901" max="11145" width="11.44140625" style="186"/>
    <col min="11146" max="11146" width="20.44140625" style="186" customWidth="1"/>
    <col min="11147" max="11147" width="22.5546875" style="186" customWidth="1"/>
    <col min="11148" max="11148" width="5.88671875" style="186" customWidth="1"/>
    <col min="11149" max="11153" width="0" style="186" hidden="1" customWidth="1"/>
    <col min="11154" max="11154" width="6" style="186" customWidth="1"/>
    <col min="11155" max="11155" width="15.5546875" style="186" bestFit="1" customWidth="1"/>
    <col min="11156" max="11156" width="6" style="186" customWidth="1"/>
    <col min="11157" max="11401" width="11.44140625" style="186"/>
    <col min="11402" max="11402" width="20.44140625" style="186" customWidth="1"/>
    <col min="11403" max="11403" width="22.5546875" style="186" customWidth="1"/>
    <col min="11404" max="11404" width="5.88671875" style="186" customWidth="1"/>
    <col min="11405" max="11409" width="0" style="186" hidden="1" customWidth="1"/>
    <col min="11410" max="11410" width="6" style="186" customWidth="1"/>
    <col min="11411" max="11411" width="15.5546875" style="186" bestFit="1" customWidth="1"/>
    <col min="11412" max="11412" width="6" style="186" customWidth="1"/>
    <col min="11413" max="11657" width="11.44140625" style="186"/>
    <col min="11658" max="11658" width="20.44140625" style="186" customWidth="1"/>
    <col min="11659" max="11659" width="22.5546875" style="186" customWidth="1"/>
    <col min="11660" max="11660" width="5.88671875" style="186" customWidth="1"/>
    <col min="11661" max="11665" width="0" style="186" hidden="1" customWidth="1"/>
    <col min="11666" max="11666" width="6" style="186" customWidth="1"/>
    <col min="11667" max="11667" width="15.5546875" style="186" bestFit="1" customWidth="1"/>
    <col min="11668" max="11668" width="6" style="186" customWidth="1"/>
    <col min="11669" max="11913" width="11.44140625" style="186"/>
    <col min="11914" max="11914" width="20.44140625" style="186" customWidth="1"/>
    <col min="11915" max="11915" width="22.5546875" style="186" customWidth="1"/>
    <col min="11916" max="11916" width="5.88671875" style="186" customWidth="1"/>
    <col min="11917" max="11921" width="0" style="186" hidden="1" customWidth="1"/>
    <col min="11922" max="11922" width="6" style="186" customWidth="1"/>
    <col min="11923" max="11923" width="15.5546875" style="186" bestFit="1" customWidth="1"/>
    <col min="11924" max="11924" width="6" style="186" customWidth="1"/>
    <col min="11925" max="12169" width="11.44140625" style="186"/>
    <col min="12170" max="12170" width="20.44140625" style="186" customWidth="1"/>
    <col min="12171" max="12171" width="22.5546875" style="186" customWidth="1"/>
    <col min="12172" max="12172" width="5.88671875" style="186" customWidth="1"/>
    <col min="12173" max="12177" width="0" style="186" hidden="1" customWidth="1"/>
    <col min="12178" max="12178" width="6" style="186" customWidth="1"/>
    <col min="12179" max="12179" width="15.5546875" style="186" bestFit="1" customWidth="1"/>
    <col min="12180" max="12180" width="6" style="186" customWidth="1"/>
    <col min="12181" max="12425" width="11.44140625" style="186"/>
    <col min="12426" max="12426" width="20.44140625" style="186" customWidth="1"/>
    <col min="12427" max="12427" width="22.5546875" style="186" customWidth="1"/>
    <col min="12428" max="12428" width="5.88671875" style="186" customWidth="1"/>
    <col min="12429" max="12433" width="0" style="186" hidden="1" customWidth="1"/>
    <col min="12434" max="12434" width="6" style="186" customWidth="1"/>
    <col min="12435" max="12435" width="15.5546875" style="186" bestFit="1" customWidth="1"/>
    <col min="12436" max="12436" width="6" style="186" customWidth="1"/>
    <col min="12437" max="12681" width="11.44140625" style="186"/>
    <col min="12682" max="12682" width="20.44140625" style="186" customWidth="1"/>
    <col min="12683" max="12683" width="22.5546875" style="186" customWidth="1"/>
    <col min="12684" max="12684" width="5.88671875" style="186" customWidth="1"/>
    <col min="12685" max="12689" width="0" style="186" hidden="1" customWidth="1"/>
    <col min="12690" max="12690" width="6" style="186" customWidth="1"/>
    <col min="12691" max="12691" width="15.5546875" style="186" bestFit="1" customWidth="1"/>
    <col min="12692" max="12692" width="6" style="186" customWidth="1"/>
    <col min="12693" max="12937" width="11.44140625" style="186"/>
    <col min="12938" max="12938" width="20.44140625" style="186" customWidth="1"/>
    <col min="12939" max="12939" width="22.5546875" style="186" customWidth="1"/>
    <col min="12940" max="12940" width="5.88671875" style="186" customWidth="1"/>
    <col min="12941" max="12945" width="0" style="186" hidden="1" customWidth="1"/>
    <col min="12946" max="12946" width="6" style="186" customWidth="1"/>
    <col min="12947" max="12947" width="15.5546875" style="186" bestFit="1" customWidth="1"/>
    <col min="12948" max="12948" width="6" style="186" customWidth="1"/>
    <col min="12949" max="13193" width="11.44140625" style="186"/>
    <col min="13194" max="13194" width="20.44140625" style="186" customWidth="1"/>
    <col min="13195" max="13195" width="22.5546875" style="186" customWidth="1"/>
    <col min="13196" max="13196" width="5.88671875" style="186" customWidth="1"/>
    <col min="13197" max="13201" width="0" style="186" hidden="1" customWidth="1"/>
    <col min="13202" max="13202" width="6" style="186" customWidth="1"/>
    <col min="13203" max="13203" width="15.5546875" style="186" bestFit="1" customWidth="1"/>
    <col min="13204" max="13204" width="6" style="186" customWidth="1"/>
    <col min="13205" max="13449" width="11.44140625" style="186"/>
    <col min="13450" max="13450" width="20.44140625" style="186" customWidth="1"/>
    <col min="13451" max="13451" width="22.5546875" style="186" customWidth="1"/>
    <col min="13452" max="13452" width="5.88671875" style="186" customWidth="1"/>
    <col min="13453" max="13457" width="0" style="186" hidden="1" customWidth="1"/>
    <col min="13458" max="13458" width="6" style="186" customWidth="1"/>
    <col min="13459" max="13459" width="15.5546875" style="186" bestFit="1" customWidth="1"/>
    <col min="13460" max="13460" width="6" style="186" customWidth="1"/>
    <col min="13461" max="13705" width="11.44140625" style="186"/>
    <col min="13706" max="13706" width="20.44140625" style="186" customWidth="1"/>
    <col min="13707" max="13707" width="22.5546875" style="186" customWidth="1"/>
    <col min="13708" max="13708" width="5.88671875" style="186" customWidth="1"/>
    <col min="13709" max="13713" width="0" style="186" hidden="1" customWidth="1"/>
    <col min="13714" max="13714" width="6" style="186" customWidth="1"/>
    <col min="13715" max="13715" width="15.5546875" style="186" bestFit="1" customWidth="1"/>
    <col min="13716" max="13716" width="6" style="186" customWidth="1"/>
    <col min="13717" max="13961" width="11.44140625" style="186"/>
    <col min="13962" max="13962" width="20.44140625" style="186" customWidth="1"/>
    <col min="13963" max="13963" width="22.5546875" style="186" customWidth="1"/>
    <col min="13964" max="13964" width="5.88671875" style="186" customWidth="1"/>
    <col min="13965" max="13969" width="0" style="186" hidden="1" customWidth="1"/>
    <col min="13970" max="13970" width="6" style="186" customWidth="1"/>
    <col min="13971" max="13971" width="15.5546875" style="186" bestFit="1" customWidth="1"/>
    <col min="13972" max="13972" width="6" style="186" customWidth="1"/>
    <col min="13973" max="14217" width="11.44140625" style="186"/>
    <col min="14218" max="14218" width="20.44140625" style="186" customWidth="1"/>
    <col min="14219" max="14219" width="22.5546875" style="186" customWidth="1"/>
    <col min="14220" max="14220" width="5.88671875" style="186" customWidth="1"/>
    <col min="14221" max="14225" width="0" style="186" hidden="1" customWidth="1"/>
    <col min="14226" max="14226" width="6" style="186" customWidth="1"/>
    <col min="14227" max="14227" width="15.5546875" style="186" bestFit="1" customWidth="1"/>
    <col min="14228" max="14228" width="6" style="186" customWidth="1"/>
    <col min="14229" max="14473" width="11.44140625" style="186"/>
    <col min="14474" max="14474" width="20.44140625" style="186" customWidth="1"/>
    <col min="14475" max="14475" width="22.5546875" style="186" customWidth="1"/>
    <col min="14476" max="14476" width="5.88671875" style="186" customWidth="1"/>
    <col min="14477" max="14481" width="0" style="186" hidden="1" customWidth="1"/>
    <col min="14482" max="14482" width="6" style="186" customWidth="1"/>
    <col min="14483" max="14483" width="15.5546875" style="186" bestFit="1" customWidth="1"/>
    <col min="14484" max="14484" width="6" style="186" customWidth="1"/>
    <col min="14485" max="14729" width="11.44140625" style="186"/>
    <col min="14730" max="14730" width="20.44140625" style="186" customWidth="1"/>
    <col min="14731" max="14731" width="22.5546875" style="186" customWidth="1"/>
    <col min="14732" max="14732" width="5.88671875" style="186" customWidth="1"/>
    <col min="14733" max="14737" width="0" style="186" hidden="1" customWidth="1"/>
    <col min="14738" max="14738" width="6" style="186" customWidth="1"/>
    <col min="14739" max="14739" width="15.5546875" style="186" bestFit="1" customWidth="1"/>
    <col min="14740" max="14740" width="6" style="186" customWidth="1"/>
    <col min="14741" max="14985" width="11.44140625" style="186"/>
    <col min="14986" max="14986" width="20.44140625" style="186" customWidth="1"/>
    <col min="14987" max="14987" width="22.5546875" style="186" customWidth="1"/>
    <col min="14988" max="14988" width="5.88671875" style="186" customWidth="1"/>
    <col min="14989" max="14993" width="0" style="186" hidden="1" customWidth="1"/>
    <col min="14994" max="14994" width="6" style="186" customWidth="1"/>
    <col min="14995" max="14995" width="15.5546875" style="186" bestFit="1" customWidth="1"/>
    <col min="14996" max="14996" width="6" style="186" customWidth="1"/>
    <col min="14997" max="15241" width="11.44140625" style="186"/>
    <col min="15242" max="15242" width="20.44140625" style="186" customWidth="1"/>
    <col min="15243" max="15243" width="22.5546875" style="186" customWidth="1"/>
    <col min="15244" max="15244" width="5.88671875" style="186" customWidth="1"/>
    <col min="15245" max="15249" width="0" style="186" hidden="1" customWidth="1"/>
    <col min="15250" max="15250" width="6" style="186" customWidth="1"/>
    <col min="15251" max="15251" width="15.5546875" style="186" bestFit="1" customWidth="1"/>
    <col min="15252" max="15252" width="6" style="186" customWidth="1"/>
    <col min="15253" max="15497" width="11.44140625" style="186"/>
    <col min="15498" max="15498" width="20.44140625" style="186" customWidth="1"/>
    <col min="15499" max="15499" width="22.5546875" style="186" customWidth="1"/>
    <col min="15500" max="15500" width="5.88671875" style="186" customWidth="1"/>
    <col min="15501" max="15505" width="0" style="186" hidden="1" customWidth="1"/>
    <col min="15506" max="15506" width="6" style="186" customWidth="1"/>
    <col min="15507" max="15507" width="15.5546875" style="186" bestFit="1" customWidth="1"/>
    <col min="15508" max="15508" width="6" style="186" customWidth="1"/>
    <col min="15509" max="15753" width="11.44140625" style="186"/>
    <col min="15754" max="15754" width="20.44140625" style="186" customWidth="1"/>
    <col min="15755" max="15755" width="22.5546875" style="186" customWidth="1"/>
    <col min="15756" max="15756" width="5.88671875" style="186" customWidth="1"/>
    <col min="15757" max="15761" width="0" style="186" hidden="1" customWidth="1"/>
    <col min="15762" max="15762" width="6" style="186" customWidth="1"/>
    <col min="15763" max="15763" width="15.5546875" style="186" bestFit="1" customWidth="1"/>
    <col min="15764" max="15764" width="6" style="186" customWidth="1"/>
    <col min="15765" max="16009" width="11.44140625" style="186"/>
    <col min="16010" max="16010" width="20.44140625" style="186" customWidth="1"/>
    <col min="16011" max="16011" width="22.5546875" style="186" customWidth="1"/>
    <col min="16012" max="16012" width="5.88671875" style="186" customWidth="1"/>
    <col min="16013" max="16017" width="0" style="186" hidden="1" customWidth="1"/>
    <col min="16018" max="16018" width="6" style="186" customWidth="1"/>
    <col min="16019" max="16019" width="15.5546875" style="186" bestFit="1" customWidth="1"/>
    <col min="16020" max="16020" width="6" style="186" customWidth="1"/>
    <col min="16021" max="16384" width="11.44140625" style="186"/>
  </cols>
  <sheetData>
    <row r="1" spans="1:22" s="166" customFormat="1" ht="101.4" customHeight="1" x14ac:dyDescent="0.25">
      <c r="A1" s="737" t="s">
        <v>1259</v>
      </c>
      <c r="B1" s="735" t="s">
        <v>1</v>
      </c>
      <c r="C1" s="737" t="s">
        <v>1260</v>
      </c>
      <c r="D1" s="737" t="s">
        <v>1261</v>
      </c>
      <c r="E1" s="737" t="s">
        <v>3</v>
      </c>
      <c r="F1" s="737" t="s">
        <v>1262</v>
      </c>
      <c r="G1" s="737" t="s">
        <v>1263</v>
      </c>
      <c r="H1" s="737" t="s">
        <v>1264</v>
      </c>
      <c r="I1" s="737" t="s">
        <v>6</v>
      </c>
      <c r="J1" s="997" t="s">
        <v>1721</v>
      </c>
      <c r="K1" s="997" t="s">
        <v>78</v>
      </c>
      <c r="L1" s="997" t="s">
        <v>74</v>
      </c>
      <c r="M1" s="997" t="s">
        <v>76</v>
      </c>
      <c r="N1" s="997" t="s">
        <v>73</v>
      </c>
      <c r="O1" s="997" t="s">
        <v>72</v>
      </c>
      <c r="P1" s="997" t="s">
        <v>75</v>
      </c>
      <c r="Q1" s="997" t="s">
        <v>77</v>
      </c>
      <c r="R1" s="997" t="s">
        <v>86</v>
      </c>
      <c r="S1" s="974" t="s">
        <v>2784</v>
      </c>
      <c r="T1" s="974" t="s">
        <v>2789</v>
      </c>
      <c r="U1" s="997" t="s">
        <v>196</v>
      </c>
      <c r="V1" s="974" t="s">
        <v>1717</v>
      </c>
    </row>
    <row r="2" spans="1:22" s="166" customFormat="1" ht="126.75" customHeight="1" x14ac:dyDescent="0.25">
      <c r="A2" s="738"/>
      <c r="B2" s="736"/>
      <c r="C2" s="738" t="s">
        <v>7</v>
      </c>
      <c r="D2" s="738" t="s">
        <v>7</v>
      </c>
      <c r="E2" s="738" t="s">
        <v>8</v>
      </c>
      <c r="F2" s="738" t="s">
        <v>1265</v>
      </c>
      <c r="G2" s="738" t="s">
        <v>1266</v>
      </c>
      <c r="H2" s="738" t="s">
        <v>1267</v>
      </c>
      <c r="I2" s="738" t="s">
        <v>11</v>
      </c>
      <c r="J2" s="998"/>
      <c r="K2" s="998"/>
      <c r="L2" s="998"/>
      <c r="M2" s="998"/>
      <c r="N2" s="998"/>
      <c r="O2" s="998"/>
      <c r="P2" s="998"/>
      <c r="Q2" s="998"/>
      <c r="R2" s="999"/>
      <c r="S2" s="977"/>
      <c r="T2" s="975"/>
      <c r="U2" s="998"/>
      <c r="V2" s="975"/>
    </row>
    <row r="3" spans="1:22" s="166" customFormat="1" ht="165" customHeight="1" x14ac:dyDescent="0.25">
      <c r="A3" s="167" t="s">
        <v>39</v>
      </c>
      <c r="B3" s="739" t="s">
        <v>470</v>
      </c>
      <c r="C3" s="739" t="s">
        <v>1268</v>
      </c>
      <c r="D3" s="739" t="s">
        <v>1269</v>
      </c>
      <c r="E3" s="739" t="s">
        <v>1270</v>
      </c>
      <c r="F3" s="739" t="s">
        <v>1271</v>
      </c>
      <c r="G3" s="739" t="s">
        <v>1272</v>
      </c>
      <c r="H3" s="739" t="s">
        <v>1273</v>
      </c>
      <c r="I3" s="739" t="s">
        <v>1274</v>
      </c>
      <c r="J3" s="739" t="s">
        <v>1722</v>
      </c>
      <c r="K3" s="739" t="s">
        <v>79</v>
      </c>
      <c r="L3" s="739" t="s">
        <v>80</v>
      </c>
      <c r="M3" s="739" t="s">
        <v>81</v>
      </c>
      <c r="N3" s="739" t="s">
        <v>82</v>
      </c>
      <c r="O3" s="739" t="s">
        <v>83</v>
      </c>
      <c r="P3" s="739" t="s">
        <v>84</v>
      </c>
      <c r="Q3" s="739" t="s">
        <v>85</v>
      </c>
      <c r="R3" s="739" t="s">
        <v>87</v>
      </c>
      <c r="S3" s="740" t="s">
        <v>2783</v>
      </c>
      <c r="T3" s="740" t="s">
        <v>2790</v>
      </c>
      <c r="U3" s="739" t="s">
        <v>197</v>
      </c>
      <c r="V3" s="740" t="s">
        <v>1718</v>
      </c>
    </row>
    <row r="4" spans="1:22" x14ac:dyDescent="0.2"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</row>
    <row r="5" spans="1:22" ht="18" x14ac:dyDescent="0.2">
      <c r="A5" s="976" t="s">
        <v>1977</v>
      </c>
      <c r="B5" s="976"/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6"/>
      <c r="Q5" s="976"/>
      <c r="R5" s="976"/>
      <c r="S5" s="976"/>
      <c r="T5" s="976"/>
      <c r="U5" s="976"/>
      <c r="V5" s="976"/>
    </row>
    <row r="6" spans="1:22" s="52" customFormat="1" ht="18" x14ac:dyDescent="0.3">
      <c r="A6" s="47" t="s">
        <v>2927</v>
      </c>
      <c r="B6" s="48"/>
      <c r="C6" s="49"/>
      <c r="D6" s="49"/>
      <c r="E6" s="49"/>
      <c r="F6" s="50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s="52" customFormat="1" ht="18" x14ac:dyDescent="0.3">
      <c r="A7" s="495" t="s">
        <v>2926</v>
      </c>
      <c r="B7" s="48"/>
      <c r="C7" s="49"/>
      <c r="D7" s="49"/>
      <c r="E7" s="49"/>
      <c r="F7" s="50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</row>
    <row r="8" spans="1:22" s="52" customFormat="1" ht="18" x14ac:dyDescent="0.3">
      <c r="A8" s="495" t="s">
        <v>2939</v>
      </c>
      <c r="B8" s="48"/>
      <c r="C8" s="49"/>
      <c r="D8" s="49"/>
      <c r="E8" s="49"/>
      <c r="F8" s="50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ht="17.25" customHeight="1" x14ac:dyDescent="0.35">
      <c r="A9" s="205" t="s">
        <v>1418</v>
      </c>
      <c r="B9" s="206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s="183" customFormat="1" ht="31.2" x14ac:dyDescent="0.3">
      <c r="A10" s="60" t="s">
        <v>1419</v>
      </c>
      <c r="B10" s="74" t="s">
        <v>1420</v>
      </c>
      <c r="C10" s="168">
        <v>3600</v>
      </c>
      <c r="D10" s="62">
        <v>44</v>
      </c>
      <c r="E10" s="66">
        <v>20</v>
      </c>
      <c r="F10" s="62">
        <v>72</v>
      </c>
      <c r="G10" s="62">
        <v>24.5</v>
      </c>
      <c r="H10" s="66">
        <v>36</v>
      </c>
      <c r="I10" s="69" t="s">
        <v>64</v>
      </c>
      <c r="J10" s="917">
        <f>S10/(1-R10)</f>
        <v>4.0376000000000003</v>
      </c>
      <c r="K10" s="56">
        <v>0.05</v>
      </c>
      <c r="L10" s="56">
        <v>0.02</v>
      </c>
      <c r="M10" s="56">
        <v>0.03</v>
      </c>
      <c r="N10" s="56">
        <v>0.04</v>
      </c>
      <c r="O10" s="56">
        <v>0.01</v>
      </c>
      <c r="P10" s="56">
        <v>0.1</v>
      </c>
      <c r="Q10" s="56">
        <v>0</v>
      </c>
      <c r="R10" s="56">
        <f>SUM(K10:Q10)</f>
        <v>0.25</v>
      </c>
      <c r="S10" s="917">
        <f>T10*1.2</f>
        <v>3.0282000000000004</v>
      </c>
      <c r="T10" s="749">
        <v>2.5235000000000003</v>
      </c>
      <c r="U10" s="57" t="s">
        <v>1022</v>
      </c>
      <c r="V10" s="58" t="s">
        <v>1720</v>
      </c>
    </row>
    <row r="11" spans="1:22" s="183" customFormat="1" ht="46.8" x14ac:dyDescent="0.3">
      <c r="A11" s="60" t="s">
        <v>1421</v>
      </c>
      <c r="B11" s="74" t="s">
        <v>1422</v>
      </c>
      <c r="C11" s="168">
        <v>3600</v>
      </c>
      <c r="D11" s="62">
        <v>44</v>
      </c>
      <c r="E11" s="66">
        <v>20</v>
      </c>
      <c r="F11" s="62">
        <v>72</v>
      </c>
      <c r="G11" s="62">
        <v>24.5</v>
      </c>
      <c r="H11" s="66">
        <v>36</v>
      </c>
      <c r="I11" s="69" t="s">
        <v>64</v>
      </c>
      <c r="J11" s="917">
        <f>S11/(1-R11)</f>
        <v>4.0376000000000003</v>
      </c>
      <c r="K11" s="56">
        <v>0.05</v>
      </c>
      <c r="L11" s="56">
        <v>0.02</v>
      </c>
      <c r="M11" s="56">
        <v>0.03</v>
      </c>
      <c r="N11" s="56">
        <v>0.04</v>
      </c>
      <c r="O11" s="56">
        <v>0.01</v>
      </c>
      <c r="P11" s="56">
        <v>0.1</v>
      </c>
      <c r="Q11" s="56">
        <v>0</v>
      </c>
      <c r="R11" s="56">
        <f>SUM(K11:Q11)</f>
        <v>0.25</v>
      </c>
      <c r="S11" s="917">
        <f t="shared" ref="S11:S12" si="0">T11*1.2</f>
        <v>3.0282000000000004</v>
      </c>
      <c r="T11" s="749">
        <v>2.5235000000000003</v>
      </c>
      <c r="U11" s="57" t="s">
        <v>1022</v>
      </c>
      <c r="V11" s="58" t="s">
        <v>1720</v>
      </c>
    </row>
    <row r="12" spans="1:22" s="183" customFormat="1" ht="46.8" x14ac:dyDescent="0.3">
      <c r="A12" s="60" t="s">
        <v>1423</v>
      </c>
      <c r="B12" s="74" t="s">
        <v>1424</v>
      </c>
      <c r="C12" s="168">
        <v>3600</v>
      </c>
      <c r="D12" s="62">
        <v>44</v>
      </c>
      <c r="E12" s="66">
        <v>20</v>
      </c>
      <c r="F12" s="62">
        <v>72</v>
      </c>
      <c r="G12" s="62">
        <v>24.5</v>
      </c>
      <c r="H12" s="66">
        <v>36</v>
      </c>
      <c r="I12" s="69" t="s">
        <v>64</v>
      </c>
      <c r="J12" s="917">
        <f>S12/(1-R12)</f>
        <v>4.0376000000000003</v>
      </c>
      <c r="K12" s="56">
        <v>0.05</v>
      </c>
      <c r="L12" s="56">
        <v>0.02</v>
      </c>
      <c r="M12" s="56">
        <v>0.03</v>
      </c>
      <c r="N12" s="56">
        <v>0.04</v>
      </c>
      <c r="O12" s="56">
        <v>0.01</v>
      </c>
      <c r="P12" s="56">
        <v>0.1</v>
      </c>
      <c r="Q12" s="56">
        <v>0</v>
      </c>
      <c r="R12" s="56">
        <f>SUM(K12:Q12)</f>
        <v>0.25</v>
      </c>
      <c r="S12" s="917">
        <f t="shared" si="0"/>
        <v>3.0282000000000004</v>
      </c>
      <c r="T12" s="749">
        <v>2.5235000000000003</v>
      </c>
      <c r="U12" s="57" t="s">
        <v>1022</v>
      </c>
      <c r="V12" s="58" t="s">
        <v>1720</v>
      </c>
    </row>
    <row r="13" spans="1:22" ht="12.75" customHeight="1" x14ac:dyDescent="0.2">
      <c r="A13" s="94"/>
      <c r="C13" s="97"/>
      <c r="D13" s="97"/>
      <c r="E13" s="207"/>
      <c r="F13" s="97"/>
      <c r="G13" s="97"/>
      <c r="H13" s="207"/>
      <c r="I13" s="97"/>
      <c r="J13" s="934"/>
      <c r="K13" s="99"/>
      <c r="L13" s="99"/>
      <c r="M13" s="99"/>
      <c r="N13" s="99"/>
      <c r="O13" s="99"/>
      <c r="P13" s="99"/>
      <c r="Q13" s="99"/>
      <c r="R13" s="99"/>
      <c r="S13" s="933"/>
      <c r="T13" s="934"/>
      <c r="U13" s="99"/>
      <c r="V13" s="99"/>
    </row>
    <row r="14" spans="1:22" ht="15.75" customHeight="1" x14ac:dyDescent="0.3">
      <c r="A14" s="205" t="s">
        <v>1304</v>
      </c>
      <c r="C14" s="97"/>
      <c r="D14" s="97"/>
      <c r="E14" s="207"/>
      <c r="F14" s="97"/>
      <c r="G14" s="97"/>
      <c r="H14" s="207"/>
      <c r="I14" s="97"/>
      <c r="J14" s="934"/>
      <c r="K14" s="99"/>
      <c r="L14" s="99"/>
      <c r="M14" s="99"/>
      <c r="N14" s="99"/>
      <c r="O14" s="99"/>
      <c r="P14" s="99"/>
      <c r="Q14" s="99"/>
      <c r="R14" s="99"/>
      <c r="S14" s="933"/>
      <c r="T14" s="934"/>
      <c r="U14" s="99"/>
      <c r="V14" s="99"/>
    </row>
    <row r="15" spans="1:22" s="183" customFormat="1" ht="31.2" x14ac:dyDescent="0.3">
      <c r="A15" s="60" t="s">
        <v>1425</v>
      </c>
      <c r="B15" s="74" t="s">
        <v>1426</v>
      </c>
      <c r="C15" s="168">
        <v>1200</v>
      </c>
      <c r="D15" s="62">
        <v>44</v>
      </c>
      <c r="E15" s="66">
        <v>60</v>
      </c>
      <c r="F15" s="62">
        <v>72</v>
      </c>
      <c r="G15" s="62">
        <v>24.5</v>
      </c>
      <c r="H15" s="66">
        <v>35</v>
      </c>
      <c r="I15" s="69" t="s">
        <v>64</v>
      </c>
      <c r="J15" s="917">
        <f t="shared" ref="J15:J23" si="1">S15/(1-R15)</f>
        <v>4.0376000000000003</v>
      </c>
      <c r="K15" s="56">
        <v>0.05</v>
      </c>
      <c r="L15" s="56">
        <v>0.02</v>
      </c>
      <c r="M15" s="56">
        <v>0.03</v>
      </c>
      <c r="N15" s="56">
        <v>0.04</v>
      </c>
      <c r="O15" s="56">
        <v>0.01</v>
      </c>
      <c r="P15" s="56">
        <v>0.1</v>
      </c>
      <c r="Q15" s="56">
        <v>0</v>
      </c>
      <c r="R15" s="56">
        <f t="shared" ref="R15:R20" si="2">SUM(K15:Q15)</f>
        <v>0.25</v>
      </c>
      <c r="S15" s="917">
        <f t="shared" ref="S15:S23" si="3">T15*1.2</f>
        <v>3.0282000000000004</v>
      </c>
      <c r="T15" s="749">
        <v>2.5235000000000003</v>
      </c>
      <c r="U15" s="57" t="s">
        <v>1022</v>
      </c>
      <c r="V15" s="58" t="s">
        <v>1720</v>
      </c>
    </row>
    <row r="16" spans="1:22" s="183" customFormat="1" ht="46.8" x14ac:dyDescent="0.3">
      <c r="A16" s="60" t="s">
        <v>1427</v>
      </c>
      <c r="B16" s="74" t="s">
        <v>1428</v>
      </c>
      <c r="C16" s="168">
        <v>1200</v>
      </c>
      <c r="D16" s="62">
        <v>44</v>
      </c>
      <c r="E16" s="66">
        <v>60</v>
      </c>
      <c r="F16" s="62">
        <v>72</v>
      </c>
      <c r="G16" s="62">
        <v>24.5</v>
      </c>
      <c r="H16" s="66">
        <v>35</v>
      </c>
      <c r="I16" s="69" t="s">
        <v>64</v>
      </c>
      <c r="J16" s="917">
        <f t="shared" si="1"/>
        <v>4.0376000000000003</v>
      </c>
      <c r="K16" s="56">
        <v>0.05</v>
      </c>
      <c r="L16" s="56">
        <v>0.02</v>
      </c>
      <c r="M16" s="56">
        <v>0.03</v>
      </c>
      <c r="N16" s="56">
        <v>0.04</v>
      </c>
      <c r="O16" s="56">
        <v>0.01</v>
      </c>
      <c r="P16" s="56">
        <v>0.1</v>
      </c>
      <c r="Q16" s="56">
        <v>0</v>
      </c>
      <c r="R16" s="56">
        <f t="shared" si="2"/>
        <v>0.25</v>
      </c>
      <c r="S16" s="917">
        <f t="shared" si="3"/>
        <v>3.0282000000000004</v>
      </c>
      <c r="T16" s="749">
        <v>2.5235000000000003</v>
      </c>
      <c r="U16" s="57" t="s">
        <v>1022</v>
      </c>
      <c r="V16" s="58" t="s">
        <v>1720</v>
      </c>
    </row>
    <row r="17" spans="1:22" s="183" customFormat="1" ht="46.8" x14ac:dyDescent="0.3">
      <c r="A17" s="60" t="s">
        <v>1429</v>
      </c>
      <c r="B17" s="74" t="s">
        <v>1430</v>
      </c>
      <c r="C17" s="168">
        <v>1200</v>
      </c>
      <c r="D17" s="62">
        <v>44</v>
      </c>
      <c r="E17" s="66">
        <v>60</v>
      </c>
      <c r="F17" s="62">
        <v>72</v>
      </c>
      <c r="G17" s="62">
        <v>24.5</v>
      </c>
      <c r="H17" s="66">
        <v>35</v>
      </c>
      <c r="I17" s="69" t="s">
        <v>64</v>
      </c>
      <c r="J17" s="917">
        <f t="shared" si="1"/>
        <v>4.0376000000000003</v>
      </c>
      <c r="K17" s="56">
        <v>0.05</v>
      </c>
      <c r="L17" s="56">
        <v>0.02</v>
      </c>
      <c r="M17" s="56">
        <v>0.03</v>
      </c>
      <c r="N17" s="56">
        <v>0.04</v>
      </c>
      <c r="O17" s="56">
        <v>0.01</v>
      </c>
      <c r="P17" s="56">
        <v>0.1</v>
      </c>
      <c r="Q17" s="56">
        <v>0</v>
      </c>
      <c r="R17" s="56">
        <f t="shared" si="2"/>
        <v>0.25</v>
      </c>
      <c r="S17" s="917">
        <f t="shared" si="3"/>
        <v>3.0282000000000004</v>
      </c>
      <c r="T17" s="749">
        <v>2.5235000000000003</v>
      </c>
      <c r="U17" s="57" t="s">
        <v>1022</v>
      </c>
      <c r="V17" s="58" t="s">
        <v>1720</v>
      </c>
    </row>
    <row r="18" spans="1:22" s="183" customFormat="1" ht="31.2" x14ac:dyDescent="0.3">
      <c r="A18" s="60" t="s">
        <v>1431</v>
      </c>
      <c r="B18" s="74" t="s">
        <v>1432</v>
      </c>
      <c r="C18" s="168">
        <v>600</v>
      </c>
      <c r="D18" s="62">
        <v>44</v>
      </c>
      <c r="E18" s="66">
        <v>60</v>
      </c>
      <c r="F18" s="62">
        <v>36</v>
      </c>
      <c r="G18" s="62">
        <v>12.71</v>
      </c>
      <c r="H18" s="66">
        <v>70</v>
      </c>
      <c r="I18" s="69" t="s">
        <v>64</v>
      </c>
      <c r="J18" s="917">
        <f t="shared" si="1"/>
        <v>4.0376000000000003</v>
      </c>
      <c r="K18" s="56">
        <v>0.05</v>
      </c>
      <c r="L18" s="56">
        <v>0.02</v>
      </c>
      <c r="M18" s="56">
        <v>0.03</v>
      </c>
      <c r="N18" s="56">
        <v>0.04</v>
      </c>
      <c r="O18" s="56">
        <v>0.01</v>
      </c>
      <c r="P18" s="56">
        <v>0.1</v>
      </c>
      <c r="Q18" s="56">
        <v>0</v>
      </c>
      <c r="R18" s="56">
        <f t="shared" si="2"/>
        <v>0.25</v>
      </c>
      <c r="S18" s="917">
        <f t="shared" si="3"/>
        <v>3.0282000000000004</v>
      </c>
      <c r="T18" s="749">
        <v>2.5235000000000003</v>
      </c>
      <c r="U18" s="57" t="s">
        <v>1022</v>
      </c>
      <c r="V18" s="58" t="s">
        <v>1720</v>
      </c>
    </row>
    <row r="19" spans="1:22" s="183" customFormat="1" ht="46.8" x14ac:dyDescent="0.3">
      <c r="A19" s="60" t="s">
        <v>1433</v>
      </c>
      <c r="B19" s="74" t="s">
        <v>1434</v>
      </c>
      <c r="C19" s="168">
        <v>600</v>
      </c>
      <c r="D19" s="62">
        <v>44</v>
      </c>
      <c r="E19" s="66">
        <v>60</v>
      </c>
      <c r="F19" s="62">
        <v>36</v>
      </c>
      <c r="G19" s="62">
        <v>12.71</v>
      </c>
      <c r="H19" s="66">
        <v>70</v>
      </c>
      <c r="I19" s="69" t="s">
        <v>64</v>
      </c>
      <c r="J19" s="917">
        <f t="shared" si="1"/>
        <v>4.0376000000000003</v>
      </c>
      <c r="K19" s="56">
        <v>0.05</v>
      </c>
      <c r="L19" s="56">
        <v>0.02</v>
      </c>
      <c r="M19" s="56">
        <v>0.03</v>
      </c>
      <c r="N19" s="56">
        <v>0.04</v>
      </c>
      <c r="O19" s="56">
        <v>0.01</v>
      </c>
      <c r="P19" s="56">
        <v>0.1</v>
      </c>
      <c r="Q19" s="56">
        <v>0</v>
      </c>
      <c r="R19" s="56">
        <f t="shared" si="2"/>
        <v>0.25</v>
      </c>
      <c r="S19" s="917">
        <f t="shared" si="3"/>
        <v>3.0282000000000004</v>
      </c>
      <c r="T19" s="749">
        <v>2.5235000000000003</v>
      </c>
      <c r="U19" s="57" t="s">
        <v>1022</v>
      </c>
      <c r="V19" s="58" t="s">
        <v>1720</v>
      </c>
    </row>
    <row r="20" spans="1:22" s="183" customFormat="1" ht="46.8" x14ac:dyDescent="0.3">
      <c r="A20" s="60" t="s">
        <v>1435</v>
      </c>
      <c r="B20" s="74" t="s">
        <v>1436</v>
      </c>
      <c r="C20" s="168">
        <v>600</v>
      </c>
      <c r="D20" s="62">
        <v>44</v>
      </c>
      <c r="E20" s="66">
        <v>60</v>
      </c>
      <c r="F20" s="62">
        <v>36</v>
      </c>
      <c r="G20" s="62">
        <v>12.71</v>
      </c>
      <c r="H20" s="66">
        <v>70</v>
      </c>
      <c r="I20" s="69" t="s">
        <v>64</v>
      </c>
      <c r="J20" s="917">
        <f t="shared" si="1"/>
        <v>4.0376000000000003</v>
      </c>
      <c r="K20" s="56">
        <v>0.05</v>
      </c>
      <c r="L20" s="56">
        <v>0.02</v>
      </c>
      <c r="M20" s="56">
        <v>0.03</v>
      </c>
      <c r="N20" s="56">
        <v>0.04</v>
      </c>
      <c r="O20" s="56">
        <v>0.01</v>
      </c>
      <c r="P20" s="56">
        <v>0.1</v>
      </c>
      <c r="Q20" s="56">
        <v>0</v>
      </c>
      <c r="R20" s="56">
        <f t="shared" si="2"/>
        <v>0.25</v>
      </c>
      <c r="S20" s="917">
        <f t="shared" si="3"/>
        <v>3.0282000000000004</v>
      </c>
      <c r="T20" s="749">
        <v>2.5235000000000003</v>
      </c>
      <c r="U20" s="57" t="s">
        <v>1022</v>
      </c>
      <c r="V20" s="58" t="s">
        <v>1720</v>
      </c>
    </row>
    <row r="21" spans="1:22" s="183" customFormat="1" ht="31.2" x14ac:dyDescent="0.3">
      <c r="A21" s="60" t="s">
        <v>2261</v>
      </c>
      <c r="B21" s="74" t="s">
        <v>2264</v>
      </c>
      <c r="C21" s="168">
        <v>300</v>
      </c>
      <c r="D21" s="62">
        <v>44</v>
      </c>
      <c r="E21" s="66">
        <v>120</v>
      </c>
      <c r="F21" s="62">
        <v>36</v>
      </c>
      <c r="G21" s="62">
        <v>34</v>
      </c>
      <c r="H21" s="66">
        <v>70</v>
      </c>
      <c r="I21" s="69" t="s">
        <v>221</v>
      </c>
      <c r="J21" s="917">
        <f t="shared" si="1"/>
        <v>4.0376000000000003</v>
      </c>
      <c r="K21" s="56">
        <v>0.05</v>
      </c>
      <c r="L21" s="56">
        <v>0.02</v>
      </c>
      <c r="M21" s="56">
        <v>0.03</v>
      </c>
      <c r="N21" s="56">
        <v>0.04</v>
      </c>
      <c r="O21" s="56">
        <v>0.01</v>
      </c>
      <c r="P21" s="56">
        <v>0.1</v>
      </c>
      <c r="Q21" s="56">
        <v>0</v>
      </c>
      <c r="R21" s="56">
        <f t="shared" ref="R21:R23" si="4">SUM(K21:Q21)</f>
        <v>0.25</v>
      </c>
      <c r="S21" s="917">
        <f t="shared" si="3"/>
        <v>3.0282000000000004</v>
      </c>
      <c r="T21" s="749">
        <v>2.5235000000000003</v>
      </c>
      <c r="U21" s="57" t="s">
        <v>1022</v>
      </c>
      <c r="V21" s="58" t="s">
        <v>1720</v>
      </c>
    </row>
    <row r="22" spans="1:22" s="183" customFormat="1" ht="46.8" x14ac:dyDescent="0.3">
      <c r="A22" s="60" t="s">
        <v>2262</v>
      </c>
      <c r="B22" s="74" t="s">
        <v>2265</v>
      </c>
      <c r="C22" s="168">
        <v>300</v>
      </c>
      <c r="D22" s="62">
        <v>44</v>
      </c>
      <c r="E22" s="66">
        <v>120</v>
      </c>
      <c r="F22" s="62">
        <v>36</v>
      </c>
      <c r="G22" s="62">
        <v>34</v>
      </c>
      <c r="H22" s="66">
        <v>70</v>
      </c>
      <c r="I22" s="69" t="s">
        <v>221</v>
      </c>
      <c r="J22" s="917">
        <f t="shared" si="1"/>
        <v>4.0376000000000003</v>
      </c>
      <c r="K22" s="56">
        <v>0.05</v>
      </c>
      <c r="L22" s="56">
        <v>0.02</v>
      </c>
      <c r="M22" s="56">
        <v>0.03</v>
      </c>
      <c r="N22" s="56">
        <v>0.04</v>
      </c>
      <c r="O22" s="56">
        <v>0.01</v>
      </c>
      <c r="P22" s="56">
        <v>0.1</v>
      </c>
      <c r="Q22" s="56">
        <v>0</v>
      </c>
      <c r="R22" s="56">
        <f t="shared" si="4"/>
        <v>0.25</v>
      </c>
      <c r="S22" s="917">
        <f t="shared" si="3"/>
        <v>3.0282000000000004</v>
      </c>
      <c r="T22" s="749">
        <v>2.5235000000000003</v>
      </c>
      <c r="U22" s="57" t="s">
        <v>1022</v>
      </c>
      <c r="V22" s="58" t="s">
        <v>1720</v>
      </c>
    </row>
    <row r="23" spans="1:22" s="183" customFormat="1" ht="46.8" x14ac:dyDescent="0.3">
      <c r="A23" s="60" t="s">
        <v>2263</v>
      </c>
      <c r="B23" s="74" t="s">
        <v>2266</v>
      </c>
      <c r="C23" s="168">
        <v>300</v>
      </c>
      <c r="D23" s="62">
        <v>44</v>
      </c>
      <c r="E23" s="66">
        <v>120</v>
      </c>
      <c r="F23" s="62">
        <v>36</v>
      </c>
      <c r="G23" s="62">
        <v>34</v>
      </c>
      <c r="H23" s="66">
        <v>70</v>
      </c>
      <c r="I23" s="69" t="s">
        <v>221</v>
      </c>
      <c r="J23" s="917">
        <f t="shared" si="1"/>
        <v>4.0376000000000003</v>
      </c>
      <c r="K23" s="56">
        <v>0.05</v>
      </c>
      <c r="L23" s="56">
        <v>0.02</v>
      </c>
      <c r="M23" s="56">
        <v>0.03</v>
      </c>
      <c r="N23" s="56">
        <v>0.04</v>
      </c>
      <c r="O23" s="56">
        <v>0.01</v>
      </c>
      <c r="P23" s="56">
        <v>0.1</v>
      </c>
      <c r="Q23" s="56">
        <v>0</v>
      </c>
      <c r="R23" s="56">
        <f t="shared" si="4"/>
        <v>0.25</v>
      </c>
      <c r="S23" s="917">
        <f t="shared" si="3"/>
        <v>3.0282000000000004</v>
      </c>
      <c r="T23" s="749">
        <v>2.5235000000000003</v>
      </c>
      <c r="U23" s="57" t="s">
        <v>1022</v>
      </c>
      <c r="V23" s="58" t="s">
        <v>1720</v>
      </c>
    </row>
    <row r="24" spans="1:22" s="211" customFormat="1" ht="18" x14ac:dyDescent="0.35">
      <c r="A24" s="208" t="s">
        <v>1437</v>
      </c>
      <c r="B24" s="209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</row>
    <row r="25" spans="1:22" s="211" customFormat="1" ht="18" x14ac:dyDescent="0.35">
      <c r="A25" s="208" t="s">
        <v>1438</v>
      </c>
      <c r="B25" s="209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</row>
    <row r="26" spans="1:22" ht="12.75" customHeight="1" x14ac:dyDescent="0.2"/>
    <row r="27" spans="1:22" ht="12.75" customHeight="1" x14ac:dyDescent="0.2"/>
    <row r="28" spans="1:22" ht="12.75" customHeight="1" x14ac:dyDescent="0.2"/>
    <row r="29" spans="1:22" ht="12.75" customHeight="1" x14ac:dyDescent="0.2"/>
    <row r="30" spans="1:22" ht="12.75" customHeight="1" x14ac:dyDescent="0.2"/>
    <row r="31" spans="1:22" ht="12.75" customHeight="1" x14ac:dyDescent="0.2"/>
    <row r="32" spans="1:22" ht="12.75" customHeight="1" x14ac:dyDescent="0.2"/>
    <row r="33" ht="12.75" customHeight="1" x14ac:dyDescent="0.2"/>
    <row r="35" ht="16.5" customHeight="1" x14ac:dyDescent="0.2"/>
    <row r="36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25.5" customHeight="1" x14ac:dyDescent="0.2"/>
    <row r="60" ht="12.75" customHeight="1" x14ac:dyDescent="0.2"/>
    <row r="61" ht="12.75" customHeight="1" x14ac:dyDescent="0.2"/>
    <row r="6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157" spans="9:9" x14ac:dyDescent="0.2">
      <c r="I157" s="186">
        <v>1266.6192000000001</v>
      </c>
    </row>
  </sheetData>
  <sheetProtection algorithmName="SHA-512" hashValue="JNjfOzfAxbVNRxqKtl3CT7pPmU3wOkrVCwibkyfmeu5HTuNqpX46DniNyVadc+9J3qvf6Fsl7FCOuXZaVAuG8w==" saltValue="MUYJNnXCrdo1Qm7hLcsSdQ==" spinCount="100000" sheet="1" objects="1" scenarios="1"/>
  <mergeCells count="14">
    <mergeCell ref="T1:T2"/>
    <mergeCell ref="A5:V5"/>
    <mergeCell ref="V1:V2"/>
    <mergeCell ref="U1:U2"/>
    <mergeCell ref="O1:O2"/>
    <mergeCell ref="J1:J2"/>
    <mergeCell ref="K1:K2"/>
    <mergeCell ref="L1:L2"/>
    <mergeCell ref="M1:M2"/>
    <mergeCell ref="N1:N2"/>
    <mergeCell ref="P1:P2"/>
    <mergeCell ref="Q1:Q2"/>
    <mergeCell ref="R1:R2"/>
    <mergeCell ref="S1:S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5" firstPageNumber="73" orientation="landscape" useFirstPageNumber="1" r:id="rId1"/>
  <headerFooter scaleWithDoc="0" alignWithMargins="0"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view="pageBreakPreview" zoomScale="55" zoomScaleNormal="55" zoomScaleSheetLayoutView="55" workbookViewId="0">
      <selection activeCell="X52" sqref="X52"/>
    </sheetView>
  </sheetViews>
  <sheetFormatPr defaultColWidth="8.88671875" defaultRowHeight="13.2" x14ac:dyDescent="0.25"/>
  <cols>
    <col min="1" max="1" width="20.44140625" style="202" customWidth="1"/>
    <col min="2" max="2" width="62" style="202" customWidth="1"/>
    <col min="3" max="3" width="11" style="203" customWidth="1"/>
    <col min="4" max="4" width="8.44140625" style="203" customWidth="1"/>
    <col min="5" max="5" width="11" style="203" customWidth="1"/>
    <col min="6" max="6" width="10.5546875" style="203" customWidth="1"/>
    <col min="7" max="7" width="9.5546875" style="203" customWidth="1"/>
    <col min="8" max="9" width="10.44140625" style="203" customWidth="1"/>
    <col min="10" max="10" width="19.5546875" style="204" customWidth="1"/>
    <col min="11" max="20" width="15.44140625" style="42" hidden="1" customWidth="1"/>
    <col min="21" max="22" width="12.5546875" style="42" customWidth="1"/>
    <col min="23" max="16384" width="8.88671875" style="42"/>
  </cols>
  <sheetData>
    <row r="1" spans="1:22" s="166" customFormat="1" ht="29.1" customHeight="1" x14ac:dyDescent="0.25">
      <c r="A1" s="737" t="s">
        <v>1259</v>
      </c>
      <c r="B1" s="735" t="s">
        <v>1</v>
      </c>
      <c r="C1" s="737" t="s">
        <v>1260</v>
      </c>
      <c r="D1" s="737" t="s">
        <v>1261</v>
      </c>
      <c r="E1" s="737" t="s">
        <v>3</v>
      </c>
      <c r="F1" s="737" t="s">
        <v>1262</v>
      </c>
      <c r="G1" s="737" t="s">
        <v>1263</v>
      </c>
      <c r="H1" s="737" t="s">
        <v>1264</v>
      </c>
      <c r="I1" s="737" t="s">
        <v>6</v>
      </c>
      <c r="J1" s="997" t="s">
        <v>1721</v>
      </c>
      <c r="K1" s="997" t="s">
        <v>78</v>
      </c>
      <c r="L1" s="997" t="s">
        <v>74</v>
      </c>
      <c r="M1" s="997" t="s">
        <v>76</v>
      </c>
      <c r="N1" s="997" t="s">
        <v>73</v>
      </c>
      <c r="O1" s="997" t="s">
        <v>72</v>
      </c>
      <c r="P1" s="997" t="s">
        <v>75</v>
      </c>
      <c r="Q1" s="997" t="s">
        <v>77</v>
      </c>
      <c r="R1" s="997" t="s">
        <v>86</v>
      </c>
      <c r="S1" s="974" t="s">
        <v>2784</v>
      </c>
      <c r="T1" s="974" t="s">
        <v>2789</v>
      </c>
      <c r="U1" s="997" t="s">
        <v>196</v>
      </c>
      <c r="V1" s="974" t="s">
        <v>1717</v>
      </c>
    </row>
    <row r="2" spans="1:22" s="166" customFormat="1" ht="126.75" customHeight="1" x14ac:dyDescent="0.25">
      <c r="A2" s="738"/>
      <c r="B2" s="736"/>
      <c r="C2" s="738" t="s">
        <v>7</v>
      </c>
      <c r="D2" s="738" t="s">
        <v>7</v>
      </c>
      <c r="E2" s="738" t="s">
        <v>8</v>
      </c>
      <c r="F2" s="738" t="s">
        <v>1265</v>
      </c>
      <c r="G2" s="738" t="s">
        <v>1266</v>
      </c>
      <c r="H2" s="738" t="s">
        <v>1267</v>
      </c>
      <c r="I2" s="738" t="s">
        <v>11</v>
      </c>
      <c r="J2" s="998"/>
      <c r="K2" s="998"/>
      <c r="L2" s="998"/>
      <c r="M2" s="998"/>
      <c r="N2" s="998"/>
      <c r="O2" s="998"/>
      <c r="P2" s="998"/>
      <c r="Q2" s="998"/>
      <c r="R2" s="999"/>
      <c r="S2" s="977"/>
      <c r="T2" s="975"/>
      <c r="U2" s="998"/>
      <c r="V2" s="975"/>
    </row>
    <row r="3" spans="1:22" s="166" customFormat="1" ht="194.4" customHeight="1" x14ac:dyDescent="0.25">
      <c r="A3" s="44" t="s">
        <v>39</v>
      </c>
      <c r="B3" s="739" t="s">
        <v>470</v>
      </c>
      <c r="C3" s="739" t="s">
        <v>1268</v>
      </c>
      <c r="D3" s="739" t="s">
        <v>1269</v>
      </c>
      <c r="E3" s="739" t="s">
        <v>1270</v>
      </c>
      <c r="F3" s="739" t="s">
        <v>1271</v>
      </c>
      <c r="G3" s="739" t="s">
        <v>1272</v>
      </c>
      <c r="H3" s="739" t="s">
        <v>1273</v>
      </c>
      <c r="I3" s="739" t="s">
        <v>1274</v>
      </c>
      <c r="J3" s="739" t="s">
        <v>1722</v>
      </c>
      <c r="K3" s="739" t="s">
        <v>79</v>
      </c>
      <c r="L3" s="739" t="s">
        <v>80</v>
      </c>
      <c r="M3" s="739" t="s">
        <v>81</v>
      </c>
      <c r="N3" s="739" t="s">
        <v>82</v>
      </c>
      <c r="O3" s="739" t="s">
        <v>83</v>
      </c>
      <c r="P3" s="739" t="s">
        <v>84</v>
      </c>
      <c r="Q3" s="739" t="s">
        <v>85</v>
      </c>
      <c r="R3" s="739" t="s">
        <v>87</v>
      </c>
      <c r="S3" s="740" t="s">
        <v>2783</v>
      </c>
      <c r="T3" s="740" t="s">
        <v>2790</v>
      </c>
      <c r="U3" s="739" t="s">
        <v>197</v>
      </c>
      <c r="V3" s="740" t="s">
        <v>1718</v>
      </c>
    </row>
    <row r="4" spans="1:22" ht="13.8" x14ac:dyDescent="0.3">
      <c r="A4" s="190"/>
      <c r="B4" s="1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2"/>
    </row>
    <row r="5" spans="1:22" ht="18" x14ac:dyDescent="0.25">
      <c r="A5" s="976" t="s">
        <v>1933</v>
      </c>
      <c r="B5" s="976"/>
      <c r="C5" s="976"/>
      <c r="D5" s="976"/>
      <c r="E5" s="976"/>
      <c r="F5" s="976"/>
      <c r="G5" s="976"/>
      <c r="H5" s="976"/>
      <c r="I5" s="976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4"/>
      <c r="U5" s="194"/>
      <c r="V5" s="194"/>
    </row>
    <row r="6" spans="1:22" ht="13.8" x14ac:dyDescent="0.3">
      <c r="A6" s="190"/>
      <c r="B6" s="190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6"/>
    </row>
    <row r="7" spans="1:22" ht="15.6" x14ac:dyDescent="0.3">
      <c r="A7" s="197" t="s">
        <v>1934</v>
      </c>
      <c r="B7" s="198"/>
      <c r="C7" s="199"/>
      <c r="D7" s="199"/>
      <c r="E7" s="199"/>
      <c r="F7" s="200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</row>
    <row r="8" spans="1:22" ht="18" x14ac:dyDescent="0.3">
      <c r="A8" s="495"/>
      <c r="B8" s="198"/>
      <c r="C8" s="199"/>
      <c r="D8" s="199"/>
      <c r="E8" s="199"/>
      <c r="F8" s="200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</row>
    <row r="9" spans="1:22" s="183" customFormat="1" ht="46.8" x14ac:dyDescent="0.3">
      <c r="A9" s="53" t="s">
        <v>2322</v>
      </c>
      <c r="B9" s="74" t="s">
        <v>2516</v>
      </c>
      <c r="C9" s="187">
        <v>3600</v>
      </c>
      <c r="D9" s="55">
        <v>44</v>
      </c>
      <c r="E9" s="57">
        <v>20</v>
      </c>
      <c r="F9" s="55">
        <v>72</v>
      </c>
      <c r="G9" s="55">
        <v>24</v>
      </c>
      <c r="H9" s="57">
        <v>12</v>
      </c>
      <c r="I9" s="69" t="s">
        <v>232</v>
      </c>
      <c r="J9" s="917">
        <f t="shared" ref="J9" si="0">S9/(1-R9)</f>
        <v>4.0376000000000003</v>
      </c>
      <c r="K9" s="56">
        <v>0.05</v>
      </c>
      <c r="L9" s="56">
        <v>0.02</v>
      </c>
      <c r="M9" s="56">
        <v>0.03</v>
      </c>
      <c r="N9" s="56">
        <v>0.04</v>
      </c>
      <c r="O9" s="56">
        <v>0.01</v>
      </c>
      <c r="P9" s="56">
        <v>0.1</v>
      </c>
      <c r="Q9" s="56">
        <v>0</v>
      </c>
      <c r="R9" s="56">
        <f t="shared" ref="R9" si="1">SUM(K9:Q9)</f>
        <v>0.25</v>
      </c>
      <c r="S9" s="917">
        <f>T9*1.2</f>
        <v>3.0282000000000004</v>
      </c>
      <c r="T9" s="917">
        <v>2.5235000000000003</v>
      </c>
      <c r="U9" s="57" t="s">
        <v>1022</v>
      </c>
      <c r="V9" s="58" t="s">
        <v>1720</v>
      </c>
    </row>
    <row r="10" spans="1:22" s="183" customFormat="1" ht="31.2" x14ac:dyDescent="0.3">
      <c r="A10" s="53" t="s">
        <v>1935</v>
      </c>
      <c r="B10" s="74" t="s">
        <v>1937</v>
      </c>
      <c r="C10" s="187">
        <v>1200</v>
      </c>
      <c r="D10" s="55">
        <v>44</v>
      </c>
      <c r="E10" s="57">
        <v>60</v>
      </c>
      <c r="F10" s="55">
        <v>72</v>
      </c>
      <c r="G10" s="55">
        <v>30.3</v>
      </c>
      <c r="H10" s="57">
        <v>35</v>
      </c>
      <c r="I10" s="69" t="s">
        <v>232</v>
      </c>
      <c r="J10" s="917">
        <f t="shared" ref="J10" si="2">S10/(1-R10)</f>
        <v>4.0376000000000003</v>
      </c>
      <c r="K10" s="56">
        <v>0.05</v>
      </c>
      <c r="L10" s="56">
        <v>0.02</v>
      </c>
      <c r="M10" s="56">
        <v>0.03</v>
      </c>
      <c r="N10" s="56">
        <v>0.04</v>
      </c>
      <c r="O10" s="56">
        <v>0.01</v>
      </c>
      <c r="P10" s="56">
        <v>0.1</v>
      </c>
      <c r="Q10" s="56">
        <v>0</v>
      </c>
      <c r="R10" s="56">
        <f t="shared" ref="R10" si="3">SUM(K10:Q10)</f>
        <v>0.25</v>
      </c>
      <c r="S10" s="917">
        <f t="shared" ref="S10:S12" si="4">T10*1.2</f>
        <v>3.0282000000000004</v>
      </c>
      <c r="T10" s="917">
        <v>2.5235000000000003</v>
      </c>
      <c r="U10" s="57" t="s">
        <v>1022</v>
      </c>
      <c r="V10" s="58" t="s">
        <v>1720</v>
      </c>
    </row>
    <row r="11" spans="1:22" s="183" customFormat="1" ht="31.2" x14ac:dyDescent="0.3">
      <c r="A11" s="53" t="s">
        <v>1936</v>
      </c>
      <c r="B11" s="74" t="s">
        <v>1938</v>
      </c>
      <c r="C11" s="187">
        <v>600</v>
      </c>
      <c r="D11" s="55">
        <v>44</v>
      </c>
      <c r="E11" s="57">
        <v>60</v>
      </c>
      <c r="F11" s="55">
        <v>36</v>
      </c>
      <c r="G11" s="55">
        <v>15</v>
      </c>
      <c r="H11" s="57">
        <v>70</v>
      </c>
      <c r="I11" s="69" t="s">
        <v>232</v>
      </c>
      <c r="J11" s="917">
        <f t="shared" ref="J11" si="5">S11/(1-R11)</f>
        <v>4.0376000000000003</v>
      </c>
      <c r="K11" s="56">
        <v>0.05</v>
      </c>
      <c r="L11" s="56">
        <v>0.02</v>
      </c>
      <c r="M11" s="56">
        <v>0.03</v>
      </c>
      <c r="N11" s="56">
        <v>0.04</v>
      </c>
      <c r="O11" s="56">
        <v>0.01</v>
      </c>
      <c r="P11" s="56">
        <v>0.1</v>
      </c>
      <c r="Q11" s="56">
        <v>0</v>
      </c>
      <c r="R11" s="56">
        <f t="shared" ref="R11" si="6">SUM(K11:Q11)</f>
        <v>0.25</v>
      </c>
      <c r="S11" s="917">
        <f t="shared" si="4"/>
        <v>3.0282000000000004</v>
      </c>
      <c r="T11" s="917">
        <v>2.5235000000000003</v>
      </c>
      <c r="U11" s="57" t="s">
        <v>1022</v>
      </c>
      <c r="V11" s="58" t="s">
        <v>1720</v>
      </c>
    </row>
    <row r="12" spans="1:22" s="183" customFormat="1" ht="31.2" x14ac:dyDescent="0.3">
      <c r="A12" s="53" t="s">
        <v>2323</v>
      </c>
      <c r="B12" s="74" t="s">
        <v>1939</v>
      </c>
      <c r="C12" s="187">
        <v>300</v>
      </c>
      <c r="D12" s="55">
        <v>44</v>
      </c>
      <c r="E12" s="57">
        <v>120</v>
      </c>
      <c r="F12" s="55">
        <v>36</v>
      </c>
      <c r="G12" s="55">
        <v>12</v>
      </c>
      <c r="H12" s="57">
        <v>70</v>
      </c>
      <c r="I12" s="69" t="s">
        <v>232</v>
      </c>
      <c r="J12" s="917">
        <f t="shared" ref="J12" si="7">S12/(1-R12)</f>
        <v>4.0376000000000003</v>
      </c>
      <c r="K12" s="56">
        <v>0.05</v>
      </c>
      <c r="L12" s="56">
        <v>0.02</v>
      </c>
      <c r="M12" s="56">
        <v>0.03</v>
      </c>
      <c r="N12" s="56">
        <v>0.04</v>
      </c>
      <c r="O12" s="56">
        <v>0.01</v>
      </c>
      <c r="P12" s="56">
        <v>0.1</v>
      </c>
      <c r="Q12" s="56">
        <v>0</v>
      </c>
      <c r="R12" s="56">
        <f t="shared" ref="R12" si="8">SUM(K12:Q12)</f>
        <v>0.25</v>
      </c>
      <c r="S12" s="917">
        <f t="shared" si="4"/>
        <v>3.0282000000000004</v>
      </c>
      <c r="T12" s="917">
        <v>2.5235000000000003</v>
      </c>
      <c r="U12" s="57" t="s">
        <v>1022</v>
      </c>
      <c r="V12" s="58" t="s">
        <v>1720</v>
      </c>
    </row>
    <row r="13" spans="1:22" x14ac:dyDescent="0.25">
      <c r="J13" s="42"/>
    </row>
    <row r="14" spans="1:22" x14ac:dyDescent="0.25">
      <c r="J14" s="42"/>
    </row>
    <row r="15" spans="1:22" x14ac:dyDescent="0.25">
      <c r="J15" s="42"/>
    </row>
    <row r="16" spans="1:22" x14ac:dyDescent="0.25">
      <c r="J16" s="42"/>
    </row>
    <row r="17" spans="10:10" x14ac:dyDescent="0.25">
      <c r="J17" s="42"/>
    </row>
  </sheetData>
  <sheetProtection algorithmName="SHA-512" hashValue="2h/2ObwpTt/+iMtHM2TXZqXnQ9VRoWnZbf9o06r3xHizNAEWHhxVvMKXqFRASpYuq67xZswObTynhEMNnERyiw==" saltValue="4dZebHdy08ga8nKKcvPeiA==" spinCount="100000" sheet="1" objects="1" scenarios="1"/>
  <mergeCells count="14">
    <mergeCell ref="U1:U2"/>
    <mergeCell ref="V1:V2"/>
    <mergeCell ref="A5:I5"/>
    <mergeCell ref="O1:O2"/>
    <mergeCell ref="P1:P2"/>
    <mergeCell ref="Q1:Q2"/>
    <mergeCell ref="R1:R2"/>
    <mergeCell ref="S1:S2"/>
    <mergeCell ref="T1:T2"/>
    <mergeCell ref="J1:J2"/>
    <mergeCell ref="K1:K2"/>
    <mergeCell ref="L1:L2"/>
    <mergeCell ref="M1:M2"/>
    <mergeCell ref="N1:N2"/>
  </mergeCells>
  <pageMargins left="0.70866141732283472" right="0.70866141732283472" top="0.74803149606299213" bottom="0.74803149606299213" header="0.31496062992125984" footer="0.31496062992125984"/>
  <pageSetup paperSize="9" scale="67" firstPageNumber="74" orientation="landscape" useFirstPageNumber="1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view="pageBreakPreview" zoomScale="75" zoomScaleSheetLayoutView="75" workbookViewId="0">
      <selection activeCell="S1" sqref="S1:AC1048576"/>
    </sheetView>
  </sheetViews>
  <sheetFormatPr defaultRowHeight="10.199999999999999" x14ac:dyDescent="0.2"/>
  <cols>
    <col min="1" max="1" width="21" style="723" customWidth="1"/>
    <col min="2" max="2" width="52.109375" style="723" customWidth="1"/>
    <col min="3" max="3" width="7.5546875" style="723" bestFit="1" customWidth="1"/>
    <col min="4" max="4" width="9.109375" style="723"/>
    <col min="5" max="5" width="11" style="723" customWidth="1"/>
    <col min="6" max="6" width="13.44140625" style="723" customWidth="1"/>
    <col min="7" max="10" width="9.109375" style="723"/>
    <col min="11" max="18" width="0" style="723" hidden="1" customWidth="1"/>
    <col min="19" max="21" width="23.109375" style="723" customWidth="1"/>
    <col min="22" max="210" width="9.109375" style="723"/>
    <col min="211" max="211" width="16.5546875" style="723" customWidth="1"/>
    <col min="212" max="212" width="52.109375" style="723" customWidth="1"/>
    <col min="213" max="213" width="7.5546875" style="723" bestFit="1" customWidth="1"/>
    <col min="214" max="215" width="9.109375" style="723"/>
    <col min="216" max="216" width="11.5546875" style="723" customWidth="1"/>
    <col min="217" max="218" width="9.109375" style="723"/>
    <col min="219" max="219" width="9.44140625" style="723" bestFit="1" customWidth="1"/>
    <col min="220" max="220" width="18.88671875" style="723" bestFit="1" customWidth="1"/>
    <col min="221" max="466" width="9.109375" style="723"/>
    <col min="467" max="467" width="16.5546875" style="723" customWidth="1"/>
    <col min="468" max="468" width="52.109375" style="723" customWidth="1"/>
    <col min="469" max="469" width="7.5546875" style="723" bestFit="1" customWidth="1"/>
    <col min="470" max="471" width="9.109375" style="723"/>
    <col min="472" max="472" width="11.5546875" style="723" customWidth="1"/>
    <col min="473" max="474" width="9.109375" style="723"/>
    <col min="475" max="475" width="9.44140625" style="723" bestFit="1" customWidth="1"/>
    <col min="476" max="476" width="18.88671875" style="723" bestFit="1" customWidth="1"/>
    <col min="477" max="722" width="9.109375" style="723"/>
    <col min="723" max="723" width="16.5546875" style="723" customWidth="1"/>
    <col min="724" max="724" width="52.109375" style="723" customWidth="1"/>
    <col min="725" max="725" width="7.5546875" style="723" bestFit="1" customWidth="1"/>
    <col min="726" max="727" width="9.109375" style="723"/>
    <col min="728" max="728" width="11.5546875" style="723" customWidth="1"/>
    <col min="729" max="730" width="9.109375" style="723"/>
    <col min="731" max="731" width="9.44140625" style="723" bestFit="1" customWidth="1"/>
    <col min="732" max="732" width="18.88671875" style="723" bestFit="1" customWidth="1"/>
    <col min="733" max="978" width="9.109375" style="723"/>
    <col min="979" max="979" width="16.5546875" style="723" customWidth="1"/>
    <col min="980" max="980" width="52.109375" style="723" customWidth="1"/>
    <col min="981" max="981" width="7.5546875" style="723" bestFit="1" customWidth="1"/>
    <col min="982" max="983" width="9.109375" style="723"/>
    <col min="984" max="984" width="11.5546875" style="723" customWidth="1"/>
    <col min="985" max="986" width="9.109375" style="723"/>
    <col min="987" max="987" width="9.44140625" style="723" bestFit="1" customWidth="1"/>
    <col min="988" max="988" width="18.88671875" style="723" bestFit="1" customWidth="1"/>
    <col min="989" max="1234" width="9.109375" style="723"/>
    <col min="1235" max="1235" width="16.5546875" style="723" customWidth="1"/>
    <col min="1236" max="1236" width="52.109375" style="723" customWidth="1"/>
    <col min="1237" max="1237" width="7.5546875" style="723" bestFit="1" customWidth="1"/>
    <col min="1238" max="1239" width="9.109375" style="723"/>
    <col min="1240" max="1240" width="11.5546875" style="723" customWidth="1"/>
    <col min="1241" max="1242" width="9.109375" style="723"/>
    <col min="1243" max="1243" width="9.44140625" style="723" bestFit="1" customWidth="1"/>
    <col min="1244" max="1244" width="18.88671875" style="723" bestFit="1" customWidth="1"/>
    <col min="1245" max="1490" width="9.109375" style="723"/>
    <col min="1491" max="1491" width="16.5546875" style="723" customWidth="1"/>
    <col min="1492" max="1492" width="52.109375" style="723" customWidth="1"/>
    <col min="1493" max="1493" width="7.5546875" style="723" bestFit="1" customWidth="1"/>
    <col min="1494" max="1495" width="9.109375" style="723"/>
    <col min="1496" max="1496" width="11.5546875" style="723" customWidth="1"/>
    <col min="1497" max="1498" width="9.109375" style="723"/>
    <col min="1499" max="1499" width="9.44140625" style="723" bestFit="1" customWidth="1"/>
    <col min="1500" max="1500" width="18.88671875" style="723" bestFit="1" customWidth="1"/>
    <col min="1501" max="1746" width="9.109375" style="723"/>
    <col min="1747" max="1747" width="16.5546875" style="723" customWidth="1"/>
    <col min="1748" max="1748" width="52.109375" style="723" customWidth="1"/>
    <col min="1749" max="1749" width="7.5546875" style="723" bestFit="1" customWidth="1"/>
    <col min="1750" max="1751" width="9.109375" style="723"/>
    <col min="1752" max="1752" width="11.5546875" style="723" customWidth="1"/>
    <col min="1753" max="1754" width="9.109375" style="723"/>
    <col min="1755" max="1755" width="9.44140625" style="723" bestFit="1" customWidth="1"/>
    <col min="1756" max="1756" width="18.88671875" style="723" bestFit="1" customWidth="1"/>
    <col min="1757" max="2002" width="9.109375" style="723"/>
    <col min="2003" max="2003" width="16.5546875" style="723" customWidth="1"/>
    <col min="2004" max="2004" width="52.109375" style="723" customWidth="1"/>
    <col min="2005" max="2005" width="7.5546875" style="723" bestFit="1" customWidth="1"/>
    <col min="2006" max="2007" width="9.109375" style="723"/>
    <col min="2008" max="2008" width="11.5546875" style="723" customWidth="1"/>
    <col min="2009" max="2010" width="9.109375" style="723"/>
    <col min="2011" max="2011" width="9.44140625" style="723" bestFit="1" customWidth="1"/>
    <col min="2012" max="2012" width="18.88671875" style="723" bestFit="1" customWidth="1"/>
    <col min="2013" max="2258" width="9.109375" style="723"/>
    <col min="2259" max="2259" width="16.5546875" style="723" customWidth="1"/>
    <col min="2260" max="2260" width="52.109375" style="723" customWidth="1"/>
    <col min="2261" max="2261" width="7.5546875" style="723" bestFit="1" customWidth="1"/>
    <col min="2262" max="2263" width="9.109375" style="723"/>
    <col min="2264" max="2264" width="11.5546875" style="723" customWidth="1"/>
    <col min="2265" max="2266" width="9.109375" style="723"/>
    <col min="2267" max="2267" width="9.44140625" style="723" bestFit="1" customWidth="1"/>
    <col min="2268" max="2268" width="18.88671875" style="723" bestFit="1" customWidth="1"/>
    <col min="2269" max="2514" width="9.109375" style="723"/>
    <col min="2515" max="2515" width="16.5546875" style="723" customWidth="1"/>
    <col min="2516" max="2516" width="52.109375" style="723" customWidth="1"/>
    <col min="2517" max="2517" width="7.5546875" style="723" bestFit="1" customWidth="1"/>
    <col min="2518" max="2519" width="9.109375" style="723"/>
    <col min="2520" max="2520" width="11.5546875" style="723" customWidth="1"/>
    <col min="2521" max="2522" width="9.109375" style="723"/>
    <col min="2523" max="2523" width="9.44140625" style="723" bestFit="1" customWidth="1"/>
    <col min="2524" max="2524" width="18.88671875" style="723" bestFit="1" customWidth="1"/>
    <col min="2525" max="2770" width="9.109375" style="723"/>
    <col min="2771" max="2771" width="16.5546875" style="723" customWidth="1"/>
    <col min="2772" max="2772" width="52.109375" style="723" customWidth="1"/>
    <col min="2773" max="2773" width="7.5546875" style="723" bestFit="1" customWidth="1"/>
    <col min="2774" max="2775" width="9.109375" style="723"/>
    <col min="2776" max="2776" width="11.5546875" style="723" customWidth="1"/>
    <col min="2777" max="2778" width="9.109375" style="723"/>
    <col min="2779" max="2779" width="9.44140625" style="723" bestFit="1" customWidth="1"/>
    <col min="2780" max="2780" width="18.88671875" style="723" bestFit="1" customWidth="1"/>
    <col min="2781" max="3026" width="9.109375" style="723"/>
    <col min="3027" max="3027" width="16.5546875" style="723" customWidth="1"/>
    <col min="3028" max="3028" width="52.109375" style="723" customWidth="1"/>
    <col min="3029" max="3029" width="7.5546875" style="723" bestFit="1" customWidth="1"/>
    <col min="3030" max="3031" width="9.109375" style="723"/>
    <col min="3032" max="3032" width="11.5546875" style="723" customWidth="1"/>
    <col min="3033" max="3034" width="9.109375" style="723"/>
    <col min="3035" max="3035" width="9.44140625" style="723" bestFit="1" customWidth="1"/>
    <col min="3036" max="3036" width="18.88671875" style="723" bestFit="1" customWidth="1"/>
    <col min="3037" max="3282" width="9.109375" style="723"/>
    <col min="3283" max="3283" width="16.5546875" style="723" customWidth="1"/>
    <col min="3284" max="3284" width="52.109375" style="723" customWidth="1"/>
    <col min="3285" max="3285" width="7.5546875" style="723" bestFit="1" customWidth="1"/>
    <col min="3286" max="3287" width="9.109375" style="723"/>
    <col min="3288" max="3288" width="11.5546875" style="723" customWidth="1"/>
    <col min="3289" max="3290" width="9.109375" style="723"/>
    <col min="3291" max="3291" width="9.44140625" style="723" bestFit="1" customWidth="1"/>
    <col min="3292" max="3292" width="18.88671875" style="723" bestFit="1" customWidth="1"/>
    <col min="3293" max="3538" width="9.109375" style="723"/>
    <col min="3539" max="3539" width="16.5546875" style="723" customWidth="1"/>
    <col min="3540" max="3540" width="52.109375" style="723" customWidth="1"/>
    <col min="3541" max="3541" width="7.5546875" style="723" bestFit="1" customWidth="1"/>
    <col min="3542" max="3543" width="9.109375" style="723"/>
    <col min="3544" max="3544" width="11.5546875" style="723" customWidth="1"/>
    <col min="3545" max="3546" width="9.109375" style="723"/>
    <col min="3547" max="3547" width="9.44140625" style="723" bestFit="1" customWidth="1"/>
    <col min="3548" max="3548" width="18.88671875" style="723" bestFit="1" customWidth="1"/>
    <col min="3549" max="3794" width="9.109375" style="723"/>
    <col min="3795" max="3795" width="16.5546875" style="723" customWidth="1"/>
    <col min="3796" max="3796" width="52.109375" style="723" customWidth="1"/>
    <col min="3797" max="3797" width="7.5546875" style="723" bestFit="1" customWidth="1"/>
    <col min="3798" max="3799" width="9.109375" style="723"/>
    <col min="3800" max="3800" width="11.5546875" style="723" customWidth="1"/>
    <col min="3801" max="3802" width="9.109375" style="723"/>
    <col min="3803" max="3803" width="9.44140625" style="723" bestFit="1" customWidth="1"/>
    <col min="3804" max="3804" width="18.88671875" style="723" bestFit="1" customWidth="1"/>
    <col min="3805" max="4050" width="9.109375" style="723"/>
    <col min="4051" max="4051" width="16.5546875" style="723" customWidth="1"/>
    <col min="4052" max="4052" width="52.109375" style="723" customWidth="1"/>
    <col min="4053" max="4053" width="7.5546875" style="723" bestFit="1" customWidth="1"/>
    <col min="4054" max="4055" width="9.109375" style="723"/>
    <col min="4056" max="4056" width="11.5546875" style="723" customWidth="1"/>
    <col min="4057" max="4058" width="9.109375" style="723"/>
    <col min="4059" max="4059" width="9.44140625" style="723" bestFit="1" customWidth="1"/>
    <col min="4060" max="4060" width="18.88671875" style="723" bestFit="1" customWidth="1"/>
    <col min="4061" max="4306" width="9.109375" style="723"/>
    <col min="4307" max="4307" width="16.5546875" style="723" customWidth="1"/>
    <col min="4308" max="4308" width="52.109375" style="723" customWidth="1"/>
    <col min="4309" max="4309" width="7.5546875" style="723" bestFit="1" customWidth="1"/>
    <col min="4310" max="4311" width="9.109375" style="723"/>
    <col min="4312" max="4312" width="11.5546875" style="723" customWidth="1"/>
    <col min="4313" max="4314" width="9.109375" style="723"/>
    <col min="4315" max="4315" width="9.44140625" style="723" bestFit="1" customWidth="1"/>
    <col min="4316" max="4316" width="18.88671875" style="723" bestFit="1" customWidth="1"/>
    <col min="4317" max="4562" width="9.109375" style="723"/>
    <col min="4563" max="4563" width="16.5546875" style="723" customWidth="1"/>
    <col min="4564" max="4564" width="52.109375" style="723" customWidth="1"/>
    <col min="4565" max="4565" width="7.5546875" style="723" bestFit="1" customWidth="1"/>
    <col min="4566" max="4567" width="9.109375" style="723"/>
    <col min="4568" max="4568" width="11.5546875" style="723" customWidth="1"/>
    <col min="4569" max="4570" width="9.109375" style="723"/>
    <col min="4571" max="4571" width="9.44140625" style="723" bestFit="1" customWidth="1"/>
    <col min="4572" max="4572" width="18.88671875" style="723" bestFit="1" customWidth="1"/>
    <col min="4573" max="4818" width="9.109375" style="723"/>
    <col min="4819" max="4819" width="16.5546875" style="723" customWidth="1"/>
    <col min="4820" max="4820" width="52.109375" style="723" customWidth="1"/>
    <col min="4821" max="4821" width="7.5546875" style="723" bestFit="1" customWidth="1"/>
    <col min="4822" max="4823" width="9.109375" style="723"/>
    <col min="4824" max="4824" width="11.5546875" style="723" customWidth="1"/>
    <col min="4825" max="4826" width="9.109375" style="723"/>
    <col min="4827" max="4827" width="9.44140625" style="723" bestFit="1" customWidth="1"/>
    <col min="4828" max="4828" width="18.88671875" style="723" bestFit="1" customWidth="1"/>
    <col min="4829" max="5074" width="9.109375" style="723"/>
    <col min="5075" max="5075" width="16.5546875" style="723" customWidth="1"/>
    <col min="5076" max="5076" width="52.109375" style="723" customWidth="1"/>
    <col min="5077" max="5077" width="7.5546875" style="723" bestFit="1" customWidth="1"/>
    <col min="5078" max="5079" width="9.109375" style="723"/>
    <col min="5080" max="5080" width="11.5546875" style="723" customWidth="1"/>
    <col min="5081" max="5082" width="9.109375" style="723"/>
    <col min="5083" max="5083" width="9.44140625" style="723" bestFit="1" customWidth="1"/>
    <col min="5084" max="5084" width="18.88671875" style="723" bestFit="1" customWidth="1"/>
    <col min="5085" max="5330" width="9.109375" style="723"/>
    <col min="5331" max="5331" width="16.5546875" style="723" customWidth="1"/>
    <col min="5332" max="5332" width="52.109375" style="723" customWidth="1"/>
    <col min="5333" max="5333" width="7.5546875" style="723" bestFit="1" customWidth="1"/>
    <col min="5334" max="5335" width="9.109375" style="723"/>
    <col min="5336" max="5336" width="11.5546875" style="723" customWidth="1"/>
    <col min="5337" max="5338" width="9.109375" style="723"/>
    <col min="5339" max="5339" width="9.44140625" style="723" bestFit="1" customWidth="1"/>
    <col min="5340" max="5340" width="18.88671875" style="723" bestFit="1" customWidth="1"/>
    <col min="5341" max="5586" width="9.109375" style="723"/>
    <col min="5587" max="5587" width="16.5546875" style="723" customWidth="1"/>
    <col min="5588" max="5588" width="52.109375" style="723" customWidth="1"/>
    <col min="5589" max="5589" width="7.5546875" style="723" bestFit="1" customWidth="1"/>
    <col min="5590" max="5591" width="9.109375" style="723"/>
    <col min="5592" max="5592" width="11.5546875" style="723" customWidth="1"/>
    <col min="5593" max="5594" width="9.109375" style="723"/>
    <col min="5595" max="5595" width="9.44140625" style="723" bestFit="1" customWidth="1"/>
    <col min="5596" max="5596" width="18.88671875" style="723" bestFit="1" customWidth="1"/>
    <col min="5597" max="5842" width="9.109375" style="723"/>
    <col min="5843" max="5843" width="16.5546875" style="723" customWidth="1"/>
    <col min="5844" max="5844" width="52.109375" style="723" customWidth="1"/>
    <col min="5845" max="5845" width="7.5546875" style="723" bestFit="1" customWidth="1"/>
    <col min="5846" max="5847" width="9.109375" style="723"/>
    <col min="5848" max="5848" width="11.5546875" style="723" customWidth="1"/>
    <col min="5849" max="5850" width="9.109375" style="723"/>
    <col min="5851" max="5851" width="9.44140625" style="723" bestFit="1" customWidth="1"/>
    <col min="5852" max="5852" width="18.88671875" style="723" bestFit="1" customWidth="1"/>
    <col min="5853" max="6098" width="9.109375" style="723"/>
    <col min="6099" max="6099" width="16.5546875" style="723" customWidth="1"/>
    <col min="6100" max="6100" width="52.109375" style="723" customWidth="1"/>
    <col min="6101" max="6101" width="7.5546875" style="723" bestFit="1" customWidth="1"/>
    <col min="6102" max="6103" width="9.109375" style="723"/>
    <col min="6104" max="6104" width="11.5546875" style="723" customWidth="1"/>
    <col min="6105" max="6106" width="9.109375" style="723"/>
    <col min="6107" max="6107" width="9.44140625" style="723" bestFit="1" customWidth="1"/>
    <col min="6108" max="6108" width="18.88671875" style="723" bestFit="1" customWidth="1"/>
    <col min="6109" max="6354" width="9.109375" style="723"/>
    <col min="6355" max="6355" width="16.5546875" style="723" customWidth="1"/>
    <col min="6356" max="6356" width="52.109375" style="723" customWidth="1"/>
    <col min="6357" max="6357" width="7.5546875" style="723" bestFit="1" customWidth="1"/>
    <col min="6358" max="6359" width="9.109375" style="723"/>
    <col min="6360" max="6360" width="11.5546875" style="723" customWidth="1"/>
    <col min="6361" max="6362" width="9.109375" style="723"/>
    <col min="6363" max="6363" width="9.44140625" style="723" bestFit="1" customWidth="1"/>
    <col min="6364" max="6364" width="18.88671875" style="723" bestFit="1" customWidth="1"/>
    <col min="6365" max="6610" width="9.109375" style="723"/>
    <col min="6611" max="6611" width="16.5546875" style="723" customWidth="1"/>
    <col min="6612" max="6612" width="52.109375" style="723" customWidth="1"/>
    <col min="6613" max="6613" width="7.5546875" style="723" bestFit="1" customWidth="1"/>
    <col min="6614" max="6615" width="9.109375" style="723"/>
    <col min="6616" max="6616" width="11.5546875" style="723" customWidth="1"/>
    <col min="6617" max="6618" width="9.109375" style="723"/>
    <col min="6619" max="6619" width="9.44140625" style="723" bestFit="1" customWidth="1"/>
    <col min="6620" max="6620" width="18.88671875" style="723" bestFit="1" customWidth="1"/>
    <col min="6621" max="6866" width="9.109375" style="723"/>
    <col min="6867" max="6867" width="16.5546875" style="723" customWidth="1"/>
    <col min="6868" max="6868" width="52.109375" style="723" customWidth="1"/>
    <col min="6869" max="6869" width="7.5546875" style="723" bestFit="1" customWidth="1"/>
    <col min="6870" max="6871" width="9.109375" style="723"/>
    <col min="6872" max="6872" width="11.5546875" style="723" customWidth="1"/>
    <col min="6873" max="6874" width="9.109375" style="723"/>
    <col min="6875" max="6875" width="9.44140625" style="723" bestFit="1" customWidth="1"/>
    <col min="6876" max="6876" width="18.88671875" style="723" bestFit="1" customWidth="1"/>
    <col min="6877" max="7122" width="9.109375" style="723"/>
    <col min="7123" max="7123" width="16.5546875" style="723" customWidth="1"/>
    <col min="7124" max="7124" width="52.109375" style="723" customWidth="1"/>
    <col min="7125" max="7125" width="7.5546875" style="723" bestFit="1" customWidth="1"/>
    <col min="7126" max="7127" width="9.109375" style="723"/>
    <col min="7128" max="7128" width="11.5546875" style="723" customWidth="1"/>
    <col min="7129" max="7130" width="9.109375" style="723"/>
    <col min="7131" max="7131" width="9.44140625" style="723" bestFit="1" customWidth="1"/>
    <col min="7132" max="7132" width="18.88671875" style="723" bestFit="1" customWidth="1"/>
    <col min="7133" max="7378" width="9.109375" style="723"/>
    <col min="7379" max="7379" width="16.5546875" style="723" customWidth="1"/>
    <col min="7380" max="7380" width="52.109375" style="723" customWidth="1"/>
    <col min="7381" max="7381" width="7.5546875" style="723" bestFit="1" customWidth="1"/>
    <col min="7382" max="7383" width="9.109375" style="723"/>
    <col min="7384" max="7384" width="11.5546875" style="723" customWidth="1"/>
    <col min="7385" max="7386" width="9.109375" style="723"/>
    <col min="7387" max="7387" width="9.44140625" style="723" bestFit="1" customWidth="1"/>
    <col min="7388" max="7388" width="18.88671875" style="723" bestFit="1" customWidth="1"/>
    <col min="7389" max="7634" width="9.109375" style="723"/>
    <col min="7635" max="7635" width="16.5546875" style="723" customWidth="1"/>
    <col min="7636" max="7636" width="52.109375" style="723" customWidth="1"/>
    <col min="7637" max="7637" width="7.5546875" style="723" bestFit="1" customWidth="1"/>
    <col min="7638" max="7639" width="9.109375" style="723"/>
    <col min="7640" max="7640" width="11.5546875" style="723" customWidth="1"/>
    <col min="7641" max="7642" width="9.109375" style="723"/>
    <col min="7643" max="7643" width="9.44140625" style="723" bestFit="1" customWidth="1"/>
    <col min="7644" max="7644" width="18.88671875" style="723" bestFit="1" customWidth="1"/>
    <col min="7645" max="7890" width="9.109375" style="723"/>
    <col min="7891" max="7891" width="16.5546875" style="723" customWidth="1"/>
    <col min="7892" max="7892" width="52.109375" style="723" customWidth="1"/>
    <col min="7893" max="7893" width="7.5546875" style="723" bestFit="1" customWidth="1"/>
    <col min="7894" max="7895" width="9.109375" style="723"/>
    <col min="7896" max="7896" width="11.5546875" style="723" customWidth="1"/>
    <col min="7897" max="7898" width="9.109375" style="723"/>
    <col min="7899" max="7899" width="9.44140625" style="723" bestFit="1" customWidth="1"/>
    <col min="7900" max="7900" width="18.88671875" style="723" bestFit="1" customWidth="1"/>
    <col min="7901" max="8146" width="9.109375" style="723"/>
    <col min="8147" max="8147" width="16.5546875" style="723" customWidth="1"/>
    <col min="8148" max="8148" width="52.109375" style="723" customWidth="1"/>
    <col min="8149" max="8149" width="7.5546875" style="723" bestFit="1" customWidth="1"/>
    <col min="8150" max="8151" width="9.109375" style="723"/>
    <col min="8152" max="8152" width="11.5546875" style="723" customWidth="1"/>
    <col min="8153" max="8154" width="9.109375" style="723"/>
    <col min="8155" max="8155" width="9.44140625" style="723" bestFit="1" customWidth="1"/>
    <col min="8156" max="8156" width="18.88671875" style="723" bestFit="1" customWidth="1"/>
    <col min="8157" max="8402" width="9.109375" style="723"/>
    <col min="8403" max="8403" width="16.5546875" style="723" customWidth="1"/>
    <col min="8404" max="8404" width="52.109375" style="723" customWidth="1"/>
    <col min="8405" max="8405" width="7.5546875" style="723" bestFit="1" customWidth="1"/>
    <col min="8406" max="8407" width="9.109375" style="723"/>
    <col min="8408" max="8408" width="11.5546875" style="723" customWidth="1"/>
    <col min="8409" max="8410" width="9.109375" style="723"/>
    <col min="8411" max="8411" width="9.44140625" style="723" bestFit="1" customWidth="1"/>
    <col min="8412" max="8412" width="18.88671875" style="723" bestFit="1" customWidth="1"/>
    <col min="8413" max="8658" width="9.109375" style="723"/>
    <col min="8659" max="8659" width="16.5546875" style="723" customWidth="1"/>
    <col min="8660" max="8660" width="52.109375" style="723" customWidth="1"/>
    <col min="8661" max="8661" width="7.5546875" style="723" bestFit="1" customWidth="1"/>
    <col min="8662" max="8663" width="9.109375" style="723"/>
    <col min="8664" max="8664" width="11.5546875" style="723" customWidth="1"/>
    <col min="8665" max="8666" width="9.109375" style="723"/>
    <col min="8667" max="8667" width="9.44140625" style="723" bestFit="1" customWidth="1"/>
    <col min="8668" max="8668" width="18.88671875" style="723" bestFit="1" customWidth="1"/>
    <col min="8669" max="8914" width="9.109375" style="723"/>
    <col min="8915" max="8915" width="16.5546875" style="723" customWidth="1"/>
    <col min="8916" max="8916" width="52.109375" style="723" customWidth="1"/>
    <col min="8917" max="8917" width="7.5546875" style="723" bestFit="1" customWidth="1"/>
    <col min="8918" max="8919" width="9.109375" style="723"/>
    <col min="8920" max="8920" width="11.5546875" style="723" customWidth="1"/>
    <col min="8921" max="8922" width="9.109375" style="723"/>
    <col min="8923" max="8923" width="9.44140625" style="723" bestFit="1" customWidth="1"/>
    <col min="8924" max="8924" width="18.88671875" style="723" bestFit="1" customWidth="1"/>
    <col min="8925" max="9170" width="9.109375" style="723"/>
    <col min="9171" max="9171" width="16.5546875" style="723" customWidth="1"/>
    <col min="9172" max="9172" width="52.109375" style="723" customWidth="1"/>
    <col min="9173" max="9173" width="7.5546875" style="723" bestFit="1" customWidth="1"/>
    <col min="9174" max="9175" width="9.109375" style="723"/>
    <col min="9176" max="9176" width="11.5546875" style="723" customWidth="1"/>
    <col min="9177" max="9178" width="9.109375" style="723"/>
    <col min="9179" max="9179" width="9.44140625" style="723" bestFit="1" customWidth="1"/>
    <col min="9180" max="9180" width="18.88671875" style="723" bestFit="1" customWidth="1"/>
    <col min="9181" max="9426" width="9.109375" style="723"/>
    <col min="9427" max="9427" width="16.5546875" style="723" customWidth="1"/>
    <col min="9428" max="9428" width="52.109375" style="723" customWidth="1"/>
    <col min="9429" max="9429" width="7.5546875" style="723" bestFit="1" customWidth="1"/>
    <col min="9430" max="9431" width="9.109375" style="723"/>
    <col min="9432" max="9432" width="11.5546875" style="723" customWidth="1"/>
    <col min="9433" max="9434" width="9.109375" style="723"/>
    <col min="9435" max="9435" width="9.44140625" style="723" bestFit="1" customWidth="1"/>
    <col min="9436" max="9436" width="18.88671875" style="723" bestFit="1" customWidth="1"/>
    <col min="9437" max="9682" width="9.109375" style="723"/>
    <col min="9683" max="9683" width="16.5546875" style="723" customWidth="1"/>
    <col min="9684" max="9684" width="52.109375" style="723" customWidth="1"/>
    <col min="9685" max="9685" width="7.5546875" style="723" bestFit="1" customWidth="1"/>
    <col min="9686" max="9687" width="9.109375" style="723"/>
    <col min="9688" max="9688" width="11.5546875" style="723" customWidth="1"/>
    <col min="9689" max="9690" width="9.109375" style="723"/>
    <col min="9691" max="9691" width="9.44140625" style="723" bestFit="1" customWidth="1"/>
    <col min="9692" max="9692" width="18.88671875" style="723" bestFit="1" customWidth="1"/>
    <col min="9693" max="9938" width="9.109375" style="723"/>
    <col min="9939" max="9939" width="16.5546875" style="723" customWidth="1"/>
    <col min="9940" max="9940" width="52.109375" style="723" customWidth="1"/>
    <col min="9941" max="9941" width="7.5546875" style="723" bestFit="1" customWidth="1"/>
    <col min="9942" max="9943" width="9.109375" style="723"/>
    <col min="9944" max="9944" width="11.5546875" style="723" customWidth="1"/>
    <col min="9945" max="9946" width="9.109375" style="723"/>
    <col min="9947" max="9947" width="9.44140625" style="723" bestFit="1" customWidth="1"/>
    <col min="9948" max="9948" width="18.88671875" style="723" bestFit="1" customWidth="1"/>
    <col min="9949" max="10194" width="9.109375" style="723"/>
    <col min="10195" max="10195" width="16.5546875" style="723" customWidth="1"/>
    <col min="10196" max="10196" width="52.109375" style="723" customWidth="1"/>
    <col min="10197" max="10197" width="7.5546875" style="723" bestFit="1" customWidth="1"/>
    <col min="10198" max="10199" width="9.109375" style="723"/>
    <col min="10200" max="10200" width="11.5546875" style="723" customWidth="1"/>
    <col min="10201" max="10202" width="9.109375" style="723"/>
    <col min="10203" max="10203" width="9.44140625" style="723" bestFit="1" customWidth="1"/>
    <col min="10204" max="10204" width="18.88671875" style="723" bestFit="1" customWidth="1"/>
    <col min="10205" max="10450" width="9.109375" style="723"/>
    <col min="10451" max="10451" width="16.5546875" style="723" customWidth="1"/>
    <col min="10452" max="10452" width="52.109375" style="723" customWidth="1"/>
    <col min="10453" max="10453" width="7.5546875" style="723" bestFit="1" customWidth="1"/>
    <col min="10454" max="10455" width="9.109375" style="723"/>
    <col min="10456" max="10456" width="11.5546875" style="723" customWidth="1"/>
    <col min="10457" max="10458" width="9.109375" style="723"/>
    <col min="10459" max="10459" width="9.44140625" style="723" bestFit="1" customWidth="1"/>
    <col min="10460" max="10460" width="18.88671875" style="723" bestFit="1" customWidth="1"/>
    <col min="10461" max="10706" width="9.109375" style="723"/>
    <col min="10707" max="10707" width="16.5546875" style="723" customWidth="1"/>
    <col min="10708" max="10708" width="52.109375" style="723" customWidth="1"/>
    <col min="10709" max="10709" width="7.5546875" style="723" bestFit="1" customWidth="1"/>
    <col min="10710" max="10711" width="9.109375" style="723"/>
    <col min="10712" max="10712" width="11.5546875" style="723" customWidth="1"/>
    <col min="10713" max="10714" width="9.109375" style="723"/>
    <col min="10715" max="10715" width="9.44140625" style="723" bestFit="1" customWidth="1"/>
    <col min="10716" max="10716" width="18.88671875" style="723" bestFit="1" customWidth="1"/>
    <col min="10717" max="10962" width="9.109375" style="723"/>
    <col min="10963" max="10963" width="16.5546875" style="723" customWidth="1"/>
    <col min="10964" max="10964" width="52.109375" style="723" customWidth="1"/>
    <col min="10965" max="10965" width="7.5546875" style="723" bestFit="1" customWidth="1"/>
    <col min="10966" max="10967" width="9.109375" style="723"/>
    <col min="10968" max="10968" width="11.5546875" style="723" customWidth="1"/>
    <col min="10969" max="10970" width="9.109375" style="723"/>
    <col min="10971" max="10971" width="9.44140625" style="723" bestFit="1" customWidth="1"/>
    <col min="10972" max="10972" width="18.88671875" style="723" bestFit="1" customWidth="1"/>
    <col min="10973" max="11218" width="9.109375" style="723"/>
    <col min="11219" max="11219" width="16.5546875" style="723" customWidth="1"/>
    <col min="11220" max="11220" width="52.109375" style="723" customWidth="1"/>
    <col min="11221" max="11221" width="7.5546875" style="723" bestFit="1" customWidth="1"/>
    <col min="11222" max="11223" width="9.109375" style="723"/>
    <col min="11224" max="11224" width="11.5546875" style="723" customWidth="1"/>
    <col min="11225" max="11226" width="9.109375" style="723"/>
    <col min="11227" max="11227" width="9.44140625" style="723" bestFit="1" customWidth="1"/>
    <col min="11228" max="11228" width="18.88671875" style="723" bestFit="1" customWidth="1"/>
    <col min="11229" max="11474" width="9.109375" style="723"/>
    <col min="11475" max="11475" width="16.5546875" style="723" customWidth="1"/>
    <col min="11476" max="11476" width="52.109375" style="723" customWidth="1"/>
    <col min="11477" max="11477" width="7.5546875" style="723" bestFit="1" customWidth="1"/>
    <col min="11478" max="11479" width="9.109375" style="723"/>
    <col min="11480" max="11480" width="11.5546875" style="723" customWidth="1"/>
    <col min="11481" max="11482" width="9.109375" style="723"/>
    <col min="11483" max="11483" width="9.44140625" style="723" bestFit="1" customWidth="1"/>
    <col min="11484" max="11484" width="18.88671875" style="723" bestFit="1" customWidth="1"/>
    <col min="11485" max="11730" width="9.109375" style="723"/>
    <col min="11731" max="11731" width="16.5546875" style="723" customWidth="1"/>
    <col min="11732" max="11732" width="52.109375" style="723" customWidth="1"/>
    <col min="11733" max="11733" width="7.5546875" style="723" bestFit="1" customWidth="1"/>
    <col min="11734" max="11735" width="9.109375" style="723"/>
    <col min="11736" max="11736" width="11.5546875" style="723" customWidth="1"/>
    <col min="11737" max="11738" width="9.109375" style="723"/>
    <col min="11739" max="11739" width="9.44140625" style="723" bestFit="1" customWidth="1"/>
    <col min="11740" max="11740" width="18.88671875" style="723" bestFit="1" customWidth="1"/>
    <col min="11741" max="11986" width="9.109375" style="723"/>
    <col min="11987" max="11987" width="16.5546875" style="723" customWidth="1"/>
    <col min="11988" max="11988" width="52.109375" style="723" customWidth="1"/>
    <col min="11989" max="11989" width="7.5546875" style="723" bestFit="1" customWidth="1"/>
    <col min="11990" max="11991" width="9.109375" style="723"/>
    <col min="11992" max="11992" width="11.5546875" style="723" customWidth="1"/>
    <col min="11993" max="11994" width="9.109375" style="723"/>
    <col min="11995" max="11995" width="9.44140625" style="723" bestFit="1" customWidth="1"/>
    <col min="11996" max="11996" width="18.88671875" style="723" bestFit="1" customWidth="1"/>
    <col min="11997" max="12242" width="9.109375" style="723"/>
    <col min="12243" max="12243" width="16.5546875" style="723" customWidth="1"/>
    <col min="12244" max="12244" width="52.109375" style="723" customWidth="1"/>
    <col min="12245" max="12245" width="7.5546875" style="723" bestFit="1" customWidth="1"/>
    <col min="12246" max="12247" width="9.109375" style="723"/>
    <col min="12248" max="12248" width="11.5546875" style="723" customWidth="1"/>
    <col min="12249" max="12250" width="9.109375" style="723"/>
    <col min="12251" max="12251" width="9.44140625" style="723" bestFit="1" customWidth="1"/>
    <col min="12252" max="12252" width="18.88671875" style="723" bestFit="1" customWidth="1"/>
    <col min="12253" max="12498" width="9.109375" style="723"/>
    <col min="12499" max="12499" width="16.5546875" style="723" customWidth="1"/>
    <col min="12500" max="12500" width="52.109375" style="723" customWidth="1"/>
    <col min="12501" max="12501" width="7.5546875" style="723" bestFit="1" customWidth="1"/>
    <col min="12502" max="12503" width="9.109375" style="723"/>
    <col min="12504" max="12504" width="11.5546875" style="723" customWidth="1"/>
    <col min="12505" max="12506" width="9.109375" style="723"/>
    <col min="12507" max="12507" width="9.44140625" style="723" bestFit="1" customWidth="1"/>
    <col min="12508" max="12508" width="18.88671875" style="723" bestFit="1" customWidth="1"/>
    <col min="12509" max="12754" width="9.109375" style="723"/>
    <col min="12755" max="12755" width="16.5546875" style="723" customWidth="1"/>
    <col min="12756" max="12756" width="52.109375" style="723" customWidth="1"/>
    <col min="12757" max="12757" width="7.5546875" style="723" bestFit="1" customWidth="1"/>
    <col min="12758" max="12759" width="9.109375" style="723"/>
    <col min="12760" max="12760" width="11.5546875" style="723" customWidth="1"/>
    <col min="12761" max="12762" width="9.109375" style="723"/>
    <col min="12763" max="12763" width="9.44140625" style="723" bestFit="1" customWidth="1"/>
    <col min="12764" max="12764" width="18.88671875" style="723" bestFit="1" customWidth="1"/>
    <col min="12765" max="13010" width="9.109375" style="723"/>
    <col min="13011" max="13011" width="16.5546875" style="723" customWidth="1"/>
    <col min="13012" max="13012" width="52.109375" style="723" customWidth="1"/>
    <col min="13013" max="13013" width="7.5546875" style="723" bestFit="1" customWidth="1"/>
    <col min="13014" max="13015" width="9.109375" style="723"/>
    <col min="13016" max="13016" width="11.5546875" style="723" customWidth="1"/>
    <col min="13017" max="13018" width="9.109375" style="723"/>
    <col min="13019" max="13019" width="9.44140625" style="723" bestFit="1" customWidth="1"/>
    <col min="13020" max="13020" width="18.88671875" style="723" bestFit="1" customWidth="1"/>
    <col min="13021" max="13266" width="9.109375" style="723"/>
    <col min="13267" max="13267" width="16.5546875" style="723" customWidth="1"/>
    <col min="13268" max="13268" width="52.109375" style="723" customWidth="1"/>
    <col min="13269" max="13269" width="7.5546875" style="723" bestFit="1" customWidth="1"/>
    <col min="13270" max="13271" width="9.109375" style="723"/>
    <col min="13272" max="13272" width="11.5546875" style="723" customWidth="1"/>
    <col min="13273" max="13274" width="9.109375" style="723"/>
    <col min="13275" max="13275" width="9.44140625" style="723" bestFit="1" customWidth="1"/>
    <col min="13276" max="13276" width="18.88671875" style="723" bestFit="1" customWidth="1"/>
    <col min="13277" max="13522" width="9.109375" style="723"/>
    <col min="13523" max="13523" width="16.5546875" style="723" customWidth="1"/>
    <col min="13524" max="13524" width="52.109375" style="723" customWidth="1"/>
    <col min="13525" max="13525" width="7.5546875" style="723" bestFit="1" customWidth="1"/>
    <col min="13526" max="13527" width="9.109375" style="723"/>
    <col min="13528" max="13528" width="11.5546875" style="723" customWidth="1"/>
    <col min="13529" max="13530" width="9.109375" style="723"/>
    <col min="13531" max="13531" width="9.44140625" style="723" bestFit="1" customWidth="1"/>
    <col min="13532" max="13532" width="18.88671875" style="723" bestFit="1" customWidth="1"/>
    <col min="13533" max="13778" width="9.109375" style="723"/>
    <col min="13779" max="13779" width="16.5546875" style="723" customWidth="1"/>
    <col min="13780" max="13780" width="52.109375" style="723" customWidth="1"/>
    <col min="13781" max="13781" width="7.5546875" style="723" bestFit="1" customWidth="1"/>
    <col min="13782" max="13783" width="9.109375" style="723"/>
    <col min="13784" max="13784" width="11.5546875" style="723" customWidth="1"/>
    <col min="13785" max="13786" width="9.109375" style="723"/>
    <col min="13787" max="13787" width="9.44140625" style="723" bestFit="1" customWidth="1"/>
    <col min="13788" max="13788" width="18.88671875" style="723" bestFit="1" customWidth="1"/>
    <col min="13789" max="14034" width="9.109375" style="723"/>
    <col min="14035" max="14035" width="16.5546875" style="723" customWidth="1"/>
    <col min="14036" max="14036" width="52.109375" style="723" customWidth="1"/>
    <col min="14037" max="14037" width="7.5546875" style="723" bestFit="1" customWidth="1"/>
    <col min="14038" max="14039" width="9.109375" style="723"/>
    <col min="14040" max="14040" width="11.5546875" style="723" customWidth="1"/>
    <col min="14041" max="14042" width="9.109375" style="723"/>
    <col min="14043" max="14043" width="9.44140625" style="723" bestFit="1" customWidth="1"/>
    <col min="14044" max="14044" width="18.88671875" style="723" bestFit="1" customWidth="1"/>
    <col min="14045" max="14290" width="9.109375" style="723"/>
    <col min="14291" max="14291" width="16.5546875" style="723" customWidth="1"/>
    <col min="14292" max="14292" width="52.109375" style="723" customWidth="1"/>
    <col min="14293" max="14293" width="7.5546875" style="723" bestFit="1" customWidth="1"/>
    <col min="14294" max="14295" width="9.109375" style="723"/>
    <col min="14296" max="14296" width="11.5546875" style="723" customWidth="1"/>
    <col min="14297" max="14298" width="9.109375" style="723"/>
    <col min="14299" max="14299" width="9.44140625" style="723" bestFit="1" customWidth="1"/>
    <col min="14300" max="14300" width="18.88671875" style="723" bestFit="1" customWidth="1"/>
    <col min="14301" max="14546" width="9.109375" style="723"/>
    <col min="14547" max="14547" width="16.5546875" style="723" customWidth="1"/>
    <col min="14548" max="14548" width="52.109375" style="723" customWidth="1"/>
    <col min="14549" max="14549" width="7.5546875" style="723" bestFit="1" customWidth="1"/>
    <col min="14550" max="14551" width="9.109375" style="723"/>
    <col min="14552" max="14552" width="11.5546875" style="723" customWidth="1"/>
    <col min="14553" max="14554" width="9.109375" style="723"/>
    <col min="14555" max="14555" width="9.44140625" style="723" bestFit="1" customWidth="1"/>
    <col min="14556" max="14556" width="18.88671875" style="723" bestFit="1" customWidth="1"/>
    <col min="14557" max="14802" width="9.109375" style="723"/>
    <col min="14803" max="14803" width="16.5546875" style="723" customWidth="1"/>
    <col min="14804" max="14804" width="52.109375" style="723" customWidth="1"/>
    <col min="14805" max="14805" width="7.5546875" style="723" bestFit="1" customWidth="1"/>
    <col min="14806" max="14807" width="9.109375" style="723"/>
    <col min="14808" max="14808" width="11.5546875" style="723" customWidth="1"/>
    <col min="14809" max="14810" width="9.109375" style="723"/>
    <col min="14811" max="14811" width="9.44140625" style="723" bestFit="1" customWidth="1"/>
    <col min="14812" max="14812" width="18.88671875" style="723" bestFit="1" customWidth="1"/>
    <col min="14813" max="15058" width="9.109375" style="723"/>
    <col min="15059" max="15059" width="16.5546875" style="723" customWidth="1"/>
    <col min="15060" max="15060" width="52.109375" style="723" customWidth="1"/>
    <col min="15061" max="15061" width="7.5546875" style="723" bestFit="1" customWidth="1"/>
    <col min="15062" max="15063" width="9.109375" style="723"/>
    <col min="15064" max="15064" width="11.5546875" style="723" customWidth="1"/>
    <col min="15065" max="15066" width="9.109375" style="723"/>
    <col min="15067" max="15067" width="9.44140625" style="723" bestFit="1" customWidth="1"/>
    <col min="15068" max="15068" width="18.88671875" style="723" bestFit="1" customWidth="1"/>
    <col min="15069" max="15314" width="9.109375" style="723"/>
    <col min="15315" max="15315" width="16.5546875" style="723" customWidth="1"/>
    <col min="15316" max="15316" width="52.109375" style="723" customWidth="1"/>
    <col min="15317" max="15317" width="7.5546875" style="723" bestFit="1" customWidth="1"/>
    <col min="15318" max="15319" width="9.109375" style="723"/>
    <col min="15320" max="15320" width="11.5546875" style="723" customWidth="1"/>
    <col min="15321" max="15322" width="9.109375" style="723"/>
    <col min="15323" max="15323" width="9.44140625" style="723" bestFit="1" customWidth="1"/>
    <col min="15324" max="15324" width="18.88671875" style="723" bestFit="1" customWidth="1"/>
    <col min="15325" max="15570" width="9.109375" style="723"/>
    <col min="15571" max="15571" width="16.5546875" style="723" customWidth="1"/>
    <col min="15572" max="15572" width="52.109375" style="723" customWidth="1"/>
    <col min="15573" max="15573" width="7.5546875" style="723" bestFit="1" customWidth="1"/>
    <col min="15574" max="15575" width="9.109375" style="723"/>
    <col min="15576" max="15576" width="11.5546875" style="723" customWidth="1"/>
    <col min="15577" max="15578" width="9.109375" style="723"/>
    <col min="15579" max="15579" width="9.44140625" style="723" bestFit="1" customWidth="1"/>
    <col min="15580" max="15580" width="18.88671875" style="723" bestFit="1" customWidth="1"/>
    <col min="15581" max="15826" width="9.109375" style="723"/>
    <col min="15827" max="15827" width="16.5546875" style="723" customWidth="1"/>
    <col min="15828" max="15828" width="52.109375" style="723" customWidth="1"/>
    <col min="15829" max="15829" width="7.5546875" style="723" bestFit="1" customWidth="1"/>
    <col min="15830" max="15831" width="9.109375" style="723"/>
    <col min="15832" max="15832" width="11.5546875" style="723" customWidth="1"/>
    <col min="15833" max="15834" width="9.109375" style="723"/>
    <col min="15835" max="15835" width="9.44140625" style="723" bestFit="1" customWidth="1"/>
    <col min="15836" max="15836" width="18.88671875" style="723" bestFit="1" customWidth="1"/>
    <col min="15837" max="16082" width="9.109375" style="723"/>
    <col min="16083" max="16083" width="16.5546875" style="723" customWidth="1"/>
    <col min="16084" max="16084" width="52.109375" style="723" customWidth="1"/>
    <col min="16085" max="16085" width="7.5546875" style="723" bestFit="1" customWidth="1"/>
    <col min="16086" max="16087" width="9.109375" style="723"/>
    <col min="16088" max="16088" width="11.5546875" style="723" customWidth="1"/>
    <col min="16089" max="16090" width="9.109375" style="723"/>
    <col min="16091" max="16091" width="9.44140625" style="723" bestFit="1" customWidth="1"/>
    <col min="16092" max="16092" width="18.88671875" style="723" bestFit="1" customWidth="1"/>
    <col min="16093" max="16359" width="9.109375" style="723"/>
    <col min="16360" max="16384" width="8.88671875" style="723" customWidth="1"/>
  </cols>
  <sheetData>
    <row r="1" spans="1:22" s="716" customFormat="1" ht="15.6" customHeight="1" x14ac:dyDescent="0.3">
      <c r="A1" s="737" t="s">
        <v>1259</v>
      </c>
      <c r="B1" s="735" t="s">
        <v>1</v>
      </c>
      <c r="C1" s="737" t="s">
        <v>1260</v>
      </c>
      <c r="D1" s="737" t="s">
        <v>1261</v>
      </c>
      <c r="E1" s="737" t="s">
        <v>3</v>
      </c>
      <c r="F1" s="737" t="s">
        <v>1262</v>
      </c>
      <c r="G1" s="737" t="s">
        <v>1263</v>
      </c>
      <c r="H1" s="737" t="s">
        <v>1264</v>
      </c>
      <c r="I1" s="737" t="s">
        <v>6</v>
      </c>
      <c r="J1" s="997" t="s">
        <v>1721</v>
      </c>
      <c r="K1" s="997" t="s">
        <v>78</v>
      </c>
      <c r="L1" s="997" t="s">
        <v>74</v>
      </c>
      <c r="M1" s="997" t="s">
        <v>76</v>
      </c>
      <c r="N1" s="997" t="s">
        <v>73</v>
      </c>
      <c r="O1" s="997" t="s">
        <v>72</v>
      </c>
      <c r="P1" s="997" t="s">
        <v>75</v>
      </c>
      <c r="Q1" s="997" t="s">
        <v>77</v>
      </c>
      <c r="R1" s="997" t="s">
        <v>86</v>
      </c>
      <c r="S1" s="974" t="s">
        <v>2784</v>
      </c>
      <c r="T1" s="974" t="s">
        <v>2789</v>
      </c>
      <c r="U1" s="997" t="s">
        <v>196</v>
      </c>
      <c r="V1" s="974" t="s">
        <v>1717</v>
      </c>
    </row>
    <row r="2" spans="1:22" s="716" customFormat="1" ht="15.6" customHeight="1" x14ac:dyDescent="0.3">
      <c r="A2" s="738"/>
      <c r="B2" s="736"/>
      <c r="C2" s="738" t="s">
        <v>7</v>
      </c>
      <c r="D2" s="738" t="s">
        <v>7</v>
      </c>
      <c r="E2" s="738" t="s">
        <v>8</v>
      </c>
      <c r="F2" s="738" t="s">
        <v>1265</v>
      </c>
      <c r="G2" s="738" t="s">
        <v>1266</v>
      </c>
      <c r="H2" s="738" t="s">
        <v>1267</v>
      </c>
      <c r="I2" s="738" t="s">
        <v>11</v>
      </c>
      <c r="J2" s="998"/>
      <c r="K2" s="998"/>
      <c r="L2" s="998"/>
      <c r="M2" s="998"/>
      <c r="N2" s="998"/>
      <c r="O2" s="998"/>
      <c r="P2" s="998"/>
      <c r="Q2" s="998"/>
      <c r="R2" s="999"/>
      <c r="S2" s="977"/>
      <c r="T2" s="975"/>
      <c r="U2" s="998"/>
      <c r="V2" s="975"/>
    </row>
    <row r="3" spans="1:22" s="716" customFormat="1" ht="296.39999999999998" x14ac:dyDescent="0.3">
      <c r="A3" s="167" t="s">
        <v>39</v>
      </c>
      <c r="B3" s="739" t="s">
        <v>470</v>
      </c>
      <c r="C3" s="739" t="s">
        <v>1268</v>
      </c>
      <c r="D3" s="739" t="s">
        <v>1269</v>
      </c>
      <c r="E3" s="739" t="s">
        <v>1270</v>
      </c>
      <c r="F3" s="739" t="s">
        <v>1271</v>
      </c>
      <c r="G3" s="739" t="s">
        <v>1272</v>
      </c>
      <c r="H3" s="739" t="s">
        <v>1273</v>
      </c>
      <c r="I3" s="739" t="s">
        <v>1274</v>
      </c>
      <c r="J3" s="739" t="s">
        <v>1722</v>
      </c>
      <c r="K3" s="739" t="s">
        <v>79</v>
      </c>
      <c r="L3" s="739" t="s">
        <v>80</v>
      </c>
      <c r="M3" s="739" t="s">
        <v>81</v>
      </c>
      <c r="N3" s="739" t="s">
        <v>82</v>
      </c>
      <c r="O3" s="739" t="s">
        <v>83</v>
      </c>
      <c r="P3" s="739" t="s">
        <v>84</v>
      </c>
      <c r="Q3" s="739" t="s">
        <v>85</v>
      </c>
      <c r="R3" s="739" t="s">
        <v>87</v>
      </c>
      <c r="S3" s="740" t="s">
        <v>2783</v>
      </c>
      <c r="T3" s="740" t="s">
        <v>2790</v>
      </c>
      <c r="U3" s="739" t="s">
        <v>197</v>
      </c>
      <c r="V3" s="740" t="s">
        <v>1718</v>
      </c>
    </row>
    <row r="4" spans="1:22" s="718" customFormat="1" ht="18" x14ac:dyDescent="0.3">
      <c r="A4" s="717" t="s">
        <v>2897</v>
      </c>
      <c r="B4" s="717"/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  <c r="V4" s="717"/>
    </row>
    <row r="5" spans="1:22" s="183" customFormat="1" ht="31.2" x14ac:dyDescent="0.3">
      <c r="A5" s="60" t="s">
        <v>2898</v>
      </c>
      <c r="B5" s="87" t="s">
        <v>2899</v>
      </c>
      <c r="C5" s="168">
        <v>5000</v>
      </c>
      <c r="D5" s="62">
        <v>54</v>
      </c>
      <c r="E5" s="66">
        <v>5</v>
      </c>
      <c r="F5" s="62">
        <v>25</v>
      </c>
      <c r="G5" s="62">
        <v>18.399999999999999</v>
      </c>
      <c r="H5" s="66">
        <v>10</v>
      </c>
      <c r="I5" s="88" t="s">
        <v>221</v>
      </c>
      <c r="J5" s="88"/>
      <c r="K5" s="65">
        <v>0.05</v>
      </c>
      <c r="L5" s="65">
        <v>0.02</v>
      </c>
      <c r="M5" s="65">
        <v>0.03</v>
      </c>
      <c r="N5" s="65">
        <v>0.04</v>
      </c>
      <c r="O5" s="65">
        <v>0.01</v>
      </c>
      <c r="P5" s="65">
        <v>0.1</v>
      </c>
      <c r="Q5" s="65">
        <v>0</v>
      </c>
      <c r="R5" s="65">
        <f>SUM(K5:Q5)</f>
        <v>0.25</v>
      </c>
      <c r="S5" s="719" t="s">
        <v>2900</v>
      </c>
      <c r="T5" s="719"/>
      <c r="U5" s="57" t="s">
        <v>472</v>
      </c>
      <c r="V5" s="58" t="s">
        <v>1720</v>
      </c>
    </row>
    <row r="6" spans="1:22" s="183" customFormat="1" ht="31.2" x14ac:dyDescent="0.3">
      <c r="A6" s="60" t="s">
        <v>2901</v>
      </c>
      <c r="B6" s="87" t="s">
        <v>2902</v>
      </c>
      <c r="C6" s="168">
        <v>5000</v>
      </c>
      <c r="D6" s="62">
        <v>85</v>
      </c>
      <c r="E6" s="66">
        <v>5</v>
      </c>
      <c r="F6" s="62">
        <v>25</v>
      </c>
      <c r="G6" s="62">
        <v>25.1</v>
      </c>
      <c r="H6" s="66">
        <v>10</v>
      </c>
      <c r="I6" s="88" t="s">
        <v>221</v>
      </c>
      <c r="J6" s="88"/>
      <c r="K6" s="65">
        <v>0.05</v>
      </c>
      <c r="L6" s="65">
        <v>0.02</v>
      </c>
      <c r="M6" s="65">
        <v>0.03</v>
      </c>
      <c r="N6" s="65">
        <v>0.04</v>
      </c>
      <c r="O6" s="65">
        <v>0.01</v>
      </c>
      <c r="P6" s="65">
        <v>0.1</v>
      </c>
      <c r="Q6" s="65">
        <v>0</v>
      </c>
      <c r="R6" s="65">
        <f t="shared" ref="R6:R7" si="0">SUM(K6:Q6)</f>
        <v>0.25</v>
      </c>
      <c r="S6" s="719" t="s">
        <v>2900</v>
      </c>
      <c r="T6" s="719"/>
      <c r="U6" s="57" t="s">
        <v>472</v>
      </c>
      <c r="V6" s="58" t="s">
        <v>1720</v>
      </c>
    </row>
    <row r="7" spans="1:22" s="183" customFormat="1" ht="31.2" x14ac:dyDescent="0.3">
      <c r="A7" s="60" t="s">
        <v>2903</v>
      </c>
      <c r="B7" s="87" t="s">
        <v>2904</v>
      </c>
      <c r="C7" s="168">
        <v>6500</v>
      </c>
      <c r="D7" s="62">
        <v>120</v>
      </c>
      <c r="E7" s="66">
        <v>5</v>
      </c>
      <c r="F7" s="62">
        <v>32.5</v>
      </c>
      <c r="G7" s="62">
        <v>63.3</v>
      </c>
      <c r="H7" s="66">
        <v>10</v>
      </c>
      <c r="I7" s="88" t="s">
        <v>221</v>
      </c>
      <c r="J7" s="88"/>
      <c r="K7" s="65">
        <v>0.05</v>
      </c>
      <c r="L7" s="65">
        <v>0.02</v>
      </c>
      <c r="M7" s="65">
        <v>0.03</v>
      </c>
      <c r="N7" s="65">
        <v>0.04</v>
      </c>
      <c r="O7" s="65">
        <v>0.01</v>
      </c>
      <c r="P7" s="65">
        <v>0.1</v>
      </c>
      <c r="Q7" s="65">
        <v>0</v>
      </c>
      <c r="R7" s="65">
        <f t="shared" si="0"/>
        <v>0.25</v>
      </c>
      <c r="S7" s="719" t="s">
        <v>2900</v>
      </c>
      <c r="T7" s="719"/>
      <c r="U7" s="57" t="s">
        <v>472</v>
      </c>
      <c r="V7" s="58" t="s">
        <v>1720</v>
      </c>
    </row>
    <row r="8" spans="1:22" ht="13.8" x14ac:dyDescent="0.2">
      <c r="A8" s="720"/>
      <c r="B8" s="721"/>
      <c r="C8" s="722"/>
      <c r="D8" s="722"/>
      <c r="E8" s="722"/>
      <c r="F8" s="722"/>
      <c r="G8" s="722"/>
      <c r="H8" s="722"/>
      <c r="I8" s="722"/>
      <c r="J8" s="722"/>
      <c r="K8" s="722"/>
      <c r="L8" s="722"/>
      <c r="M8" s="722"/>
      <c r="N8" s="722"/>
      <c r="O8" s="722"/>
      <c r="P8" s="722"/>
      <c r="Q8" s="722"/>
      <c r="R8" s="722"/>
      <c r="S8" s="722"/>
      <c r="T8" s="722"/>
      <c r="U8" s="722"/>
      <c r="V8" s="722"/>
    </row>
    <row r="9" spans="1:22" s="718" customFormat="1" ht="18" x14ac:dyDescent="0.3">
      <c r="A9" s="724" t="s">
        <v>2905</v>
      </c>
      <c r="B9" s="725"/>
      <c r="C9" s="725"/>
      <c r="D9" s="725"/>
      <c r="E9" s="726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7"/>
      <c r="U9" s="727"/>
      <c r="V9" s="727"/>
    </row>
    <row r="10" spans="1:22" s="183" customFormat="1" ht="31.2" x14ac:dyDescent="0.3">
      <c r="A10" s="60" t="s">
        <v>2906</v>
      </c>
      <c r="B10" s="87" t="s">
        <v>2907</v>
      </c>
      <c r="C10" s="168" t="s">
        <v>417</v>
      </c>
      <c r="D10" s="62" t="s">
        <v>417</v>
      </c>
      <c r="E10" s="66">
        <v>50</v>
      </c>
      <c r="F10" s="62" t="s">
        <v>417</v>
      </c>
      <c r="G10" s="62">
        <v>2</v>
      </c>
      <c r="H10" s="66" t="s">
        <v>417</v>
      </c>
      <c r="I10" s="88" t="s">
        <v>221</v>
      </c>
      <c r="J10" s="88"/>
      <c r="K10" s="65">
        <v>0.05</v>
      </c>
      <c r="L10" s="65">
        <v>0.02</v>
      </c>
      <c r="M10" s="65">
        <v>0.03</v>
      </c>
      <c r="N10" s="65">
        <v>0.04</v>
      </c>
      <c r="O10" s="65">
        <v>0.01</v>
      </c>
      <c r="P10" s="65">
        <v>0.1</v>
      </c>
      <c r="Q10" s="65">
        <v>0</v>
      </c>
      <c r="R10" s="65">
        <f t="shared" ref="R10:R21" si="1">SUM(K10:Q10)</f>
        <v>0.25</v>
      </c>
      <c r="S10" s="719" t="s">
        <v>2900</v>
      </c>
      <c r="T10" s="256"/>
      <c r="U10" s="66" t="s">
        <v>1920</v>
      </c>
      <c r="V10" s="67" t="s">
        <v>1720</v>
      </c>
    </row>
    <row r="11" spans="1:22" s="183" customFormat="1" ht="46.8" x14ac:dyDescent="0.3">
      <c r="A11" s="60" t="s">
        <v>2908</v>
      </c>
      <c r="B11" s="87" t="s">
        <v>2909</v>
      </c>
      <c r="C11" s="168" t="s">
        <v>417</v>
      </c>
      <c r="D11" s="62">
        <v>54</v>
      </c>
      <c r="E11" s="66">
        <v>100</v>
      </c>
      <c r="F11" s="62" t="s">
        <v>417</v>
      </c>
      <c r="G11" s="62">
        <v>3.1</v>
      </c>
      <c r="H11" s="66" t="s">
        <v>417</v>
      </c>
      <c r="I11" s="88" t="s">
        <v>221</v>
      </c>
      <c r="J11" s="88"/>
      <c r="K11" s="65">
        <v>0.05</v>
      </c>
      <c r="L11" s="65">
        <v>0.02</v>
      </c>
      <c r="M11" s="65">
        <v>0.03</v>
      </c>
      <c r="N11" s="65">
        <v>0.04</v>
      </c>
      <c r="O11" s="65">
        <v>0.01</v>
      </c>
      <c r="P11" s="65">
        <v>0.1</v>
      </c>
      <c r="Q11" s="65">
        <v>0</v>
      </c>
      <c r="R11" s="65">
        <f t="shared" si="1"/>
        <v>0.25</v>
      </c>
      <c r="S11" s="719" t="s">
        <v>2900</v>
      </c>
      <c r="T11" s="256"/>
      <c r="U11" s="66" t="s">
        <v>1920</v>
      </c>
      <c r="V11" s="67" t="s">
        <v>1720</v>
      </c>
    </row>
    <row r="12" spans="1:22" s="183" customFormat="1" ht="46.8" x14ac:dyDescent="0.3">
      <c r="A12" s="60" t="s">
        <v>2910</v>
      </c>
      <c r="B12" s="87" t="s">
        <v>2911</v>
      </c>
      <c r="C12" s="168" t="s">
        <v>417</v>
      </c>
      <c r="D12" s="62">
        <v>85</v>
      </c>
      <c r="E12" s="66">
        <v>100</v>
      </c>
      <c r="F12" s="62" t="s">
        <v>417</v>
      </c>
      <c r="G12" s="62">
        <v>4.5999999999999996</v>
      </c>
      <c r="H12" s="66" t="s">
        <v>417</v>
      </c>
      <c r="I12" s="88" t="s">
        <v>221</v>
      </c>
      <c r="J12" s="88"/>
      <c r="K12" s="65">
        <v>0.05</v>
      </c>
      <c r="L12" s="65">
        <v>0.02</v>
      </c>
      <c r="M12" s="65">
        <v>0.03</v>
      </c>
      <c r="N12" s="65">
        <v>0.04</v>
      </c>
      <c r="O12" s="65">
        <v>0.01</v>
      </c>
      <c r="P12" s="65">
        <v>0.1</v>
      </c>
      <c r="Q12" s="65">
        <v>0</v>
      </c>
      <c r="R12" s="65">
        <f t="shared" si="1"/>
        <v>0.25</v>
      </c>
      <c r="S12" s="719" t="s">
        <v>2900</v>
      </c>
      <c r="T12" s="256"/>
      <c r="U12" s="66" t="s">
        <v>1920</v>
      </c>
      <c r="V12" s="67" t="s">
        <v>1720</v>
      </c>
    </row>
    <row r="13" spans="1:22" s="183" customFormat="1" ht="46.8" x14ac:dyDescent="0.3">
      <c r="A13" s="60" t="s">
        <v>2912</v>
      </c>
      <c r="B13" s="87" t="s">
        <v>2913</v>
      </c>
      <c r="C13" s="168" t="s">
        <v>417</v>
      </c>
      <c r="D13" s="62">
        <v>120</v>
      </c>
      <c r="E13" s="66">
        <v>50</v>
      </c>
      <c r="F13" s="62" t="s">
        <v>417</v>
      </c>
      <c r="G13" s="62">
        <v>3.3</v>
      </c>
      <c r="H13" s="66" t="s">
        <v>417</v>
      </c>
      <c r="I13" s="88" t="s">
        <v>221</v>
      </c>
      <c r="J13" s="88"/>
      <c r="K13" s="65">
        <v>0.05</v>
      </c>
      <c r="L13" s="65">
        <v>0.02</v>
      </c>
      <c r="M13" s="65">
        <v>0.03</v>
      </c>
      <c r="N13" s="65">
        <v>0.04</v>
      </c>
      <c r="O13" s="65">
        <v>0.01</v>
      </c>
      <c r="P13" s="65">
        <v>0.1</v>
      </c>
      <c r="Q13" s="65">
        <v>0</v>
      </c>
      <c r="R13" s="65">
        <f t="shared" si="1"/>
        <v>0.25</v>
      </c>
      <c r="S13" s="719" t="s">
        <v>2900</v>
      </c>
      <c r="T13" s="256"/>
      <c r="U13" s="66" t="s">
        <v>1920</v>
      </c>
      <c r="V13" s="67" t="s">
        <v>1720</v>
      </c>
    </row>
    <row r="14" spans="1:22" s="183" customFormat="1" ht="46.8" x14ac:dyDescent="0.3">
      <c r="A14" s="60" t="s">
        <v>2914</v>
      </c>
      <c r="B14" s="87" t="s">
        <v>2915</v>
      </c>
      <c r="C14" s="168" t="s">
        <v>417</v>
      </c>
      <c r="D14" s="62">
        <v>54</v>
      </c>
      <c r="E14" s="66">
        <v>25</v>
      </c>
      <c r="F14" s="62" t="s">
        <v>417</v>
      </c>
      <c r="G14" s="62">
        <v>1.3</v>
      </c>
      <c r="H14" s="66" t="s">
        <v>417</v>
      </c>
      <c r="I14" s="88" t="s">
        <v>221</v>
      </c>
      <c r="J14" s="88"/>
      <c r="K14" s="65">
        <v>0.05</v>
      </c>
      <c r="L14" s="65">
        <v>0.02</v>
      </c>
      <c r="M14" s="65">
        <v>0.03</v>
      </c>
      <c r="N14" s="65">
        <v>0.04</v>
      </c>
      <c r="O14" s="65">
        <v>0.01</v>
      </c>
      <c r="P14" s="65">
        <v>0.1</v>
      </c>
      <c r="Q14" s="65">
        <v>0</v>
      </c>
      <c r="R14" s="65">
        <f t="shared" si="1"/>
        <v>0.25</v>
      </c>
      <c r="S14" s="719" t="s">
        <v>2900</v>
      </c>
      <c r="T14" s="256"/>
      <c r="U14" s="66" t="s">
        <v>1920</v>
      </c>
      <c r="V14" s="67" t="s">
        <v>1720</v>
      </c>
    </row>
    <row r="15" spans="1:22" s="183" customFormat="1" ht="46.8" x14ac:dyDescent="0.3">
      <c r="A15" s="60" t="s">
        <v>2916</v>
      </c>
      <c r="B15" s="87" t="s">
        <v>2917</v>
      </c>
      <c r="C15" s="168" t="s">
        <v>417</v>
      </c>
      <c r="D15" s="62">
        <v>85</v>
      </c>
      <c r="E15" s="66">
        <v>25</v>
      </c>
      <c r="F15" s="62" t="s">
        <v>417</v>
      </c>
      <c r="G15" s="62">
        <v>3.2</v>
      </c>
      <c r="H15" s="66" t="s">
        <v>417</v>
      </c>
      <c r="I15" s="88" t="s">
        <v>221</v>
      </c>
      <c r="J15" s="88"/>
      <c r="K15" s="65">
        <v>0.05</v>
      </c>
      <c r="L15" s="65">
        <v>0.02</v>
      </c>
      <c r="M15" s="65">
        <v>0.03</v>
      </c>
      <c r="N15" s="65">
        <v>0.04</v>
      </c>
      <c r="O15" s="65">
        <v>0.01</v>
      </c>
      <c r="P15" s="65">
        <v>0.1</v>
      </c>
      <c r="Q15" s="65">
        <v>0</v>
      </c>
      <c r="R15" s="65">
        <f t="shared" si="1"/>
        <v>0.25</v>
      </c>
      <c r="S15" s="719" t="s">
        <v>2900</v>
      </c>
      <c r="T15" s="256"/>
      <c r="U15" s="66" t="s">
        <v>1920</v>
      </c>
      <c r="V15" s="67" t="s">
        <v>1720</v>
      </c>
    </row>
    <row r="16" spans="1:22" s="183" customFormat="1" ht="46.8" x14ac:dyDescent="0.3">
      <c r="A16" s="60" t="s">
        <v>2918</v>
      </c>
      <c r="B16" s="87" t="s">
        <v>2919</v>
      </c>
      <c r="C16" s="168" t="s">
        <v>417</v>
      </c>
      <c r="D16" s="62">
        <v>120</v>
      </c>
      <c r="E16" s="66">
        <v>25</v>
      </c>
      <c r="F16" s="62" t="s">
        <v>417</v>
      </c>
      <c r="G16" s="62">
        <v>5.9</v>
      </c>
      <c r="H16" s="66" t="s">
        <v>417</v>
      </c>
      <c r="I16" s="88" t="s">
        <v>221</v>
      </c>
      <c r="J16" s="88"/>
      <c r="K16" s="65">
        <v>0.05</v>
      </c>
      <c r="L16" s="65">
        <v>0.02</v>
      </c>
      <c r="M16" s="65">
        <v>0.03</v>
      </c>
      <c r="N16" s="65">
        <v>0.04</v>
      </c>
      <c r="O16" s="65">
        <v>0.01</v>
      </c>
      <c r="P16" s="65">
        <v>0.1</v>
      </c>
      <c r="Q16" s="65">
        <v>0</v>
      </c>
      <c r="R16" s="65">
        <f t="shared" si="1"/>
        <v>0.25</v>
      </c>
      <c r="S16" s="719" t="s">
        <v>2900</v>
      </c>
      <c r="T16" s="256"/>
      <c r="U16" s="66" t="s">
        <v>1920</v>
      </c>
      <c r="V16" s="67" t="s">
        <v>1720</v>
      </c>
    </row>
    <row r="17" spans="1:22" s="183" customFormat="1" ht="31.2" x14ac:dyDescent="0.3">
      <c r="A17" s="60" t="s">
        <v>2920</v>
      </c>
      <c r="B17" s="87" t="s">
        <v>2921</v>
      </c>
      <c r="C17" s="168" t="s">
        <v>417</v>
      </c>
      <c r="D17" s="62">
        <v>54</v>
      </c>
      <c r="E17" s="66">
        <v>25</v>
      </c>
      <c r="F17" s="62" t="s">
        <v>417</v>
      </c>
      <c r="G17" s="62">
        <v>1.9</v>
      </c>
      <c r="H17" s="66" t="s">
        <v>417</v>
      </c>
      <c r="I17" s="88" t="s">
        <v>221</v>
      </c>
      <c r="J17" s="88"/>
      <c r="K17" s="65">
        <v>0.05</v>
      </c>
      <c r="L17" s="65">
        <v>0.02</v>
      </c>
      <c r="M17" s="65">
        <v>0.03</v>
      </c>
      <c r="N17" s="65">
        <v>0.04</v>
      </c>
      <c r="O17" s="65">
        <v>0.01</v>
      </c>
      <c r="P17" s="65">
        <v>0.1</v>
      </c>
      <c r="Q17" s="65">
        <v>0</v>
      </c>
      <c r="R17" s="65">
        <f t="shared" si="1"/>
        <v>0.25</v>
      </c>
      <c r="S17" s="719" t="s">
        <v>2900</v>
      </c>
      <c r="T17" s="256"/>
      <c r="U17" s="66" t="s">
        <v>1920</v>
      </c>
      <c r="V17" s="67" t="s">
        <v>1720</v>
      </c>
    </row>
    <row r="18" spans="1:22" s="183" customFormat="1" ht="31.2" x14ac:dyDescent="0.3">
      <c r="A18" s="60" t="s">
        <v>2922</v>
      </c>
      <c r="B18" s="87" t="s">
        <v>2923</v>
      </c>
      <c r="C18" s="168" t="s">
        <v>417</v>
      </c>
      <c r="D18" s="62">
        <v>85</v>
      </c>
      <c r="E18" s="66">
        <v>25</v>
      </c>
      <c r="F18" s="62" t="s">
        <v>417</v>
      </c>
      <c r="G18" s="62">
        <v>4.2</v>
      </c>
      <c r="H18" s="66" t="s">
        <v>417</v>
      </c>
      <c r="I18" s="88" t="s">
        <v>221</v>
      </c>
      <c r="J18" s="88"/>
      <c r="K18" s="65">
        <v>0.05</v>
      </c>
      <c r="L18" s="65">
        <v>0.02</v>
      </c>
      <c r="M18" s="65">
        <v>0.03</v>
      </c>
      <c r="N18" s="65">
        <v>0.04</v>
      </c>
      <c r="O18" s="65">
        <v>0.01</v>
      </c>
      <c r="P18" s="65">
        <v>0.1</v>
      </c>
      <c r="Q18" s="65">
        <v>0</v>
      </c>
      <c r="R18" s="65">
        <f t="shared" si="1"/>
        <v>0.25</v>
      </c>
      <c r="S18" s="719" t="s">
        <v>2900</v>
      </c>
      <c r="T18" s="256"/>
      <c r="U18" s="66" t="s">
        <v>1920</v>
      </c>
      <c r="V18" s="67" t="s">
        <v>1720</v>
      </c>
    </row>
    <row r="19" spans="1:22" s="183" customFormat="1" ht="31.2" x14ac:dyDescent="0.3">
      <c r="A19" s="60" t="s">
        <v>2924</v>
      </c>
      <c r="B19" s="87" t="s">
        <v>2925</v>
      </c>
      <c r="C19" s="168" t="s">
        <v>417</v>
      </c>
      <c r="D19" s="62">
        <v>120</v>
      </c>
      <c r="E19" s="66">
        <v>25</v>
      </c>
      <c r="F19" s="62" t="s">
        <v>417</v>
      </c>
      <c r="G19" s="62">
        <v>7</v>
      </c>
      <c r="H19" s="66" t="s">
        <v>417</v>
      </c>
      <c r="I19" s="88" t="s">
        <v>221</v>
      </c>
      <c r="J19" s="88"/>
      <c r="K19" s="65">
        <v>0.05</v>
      </c>
      <c r="L19" s="65">
        <v>0.02</v>
      </c>
      <c r="M19" s="65">
        <v>0.03</v>
      </c>
      <c r="N19" s="65">
        <v>0.04</v>
      </c>
      <c r="O19" s="65">
        <v>0.01</v>
      </c>
      <c r="P19" s="65">
        <v>0.1</v>
      </c>
      <c r="Q19" s="65">
        <v>0</v>
      </c>
      <c r="R19" s="65">
        <f t="shared" si="1"/>
        <v>0.25</v>
      </c>
      <c r="S19" s="719" t="s">
        <v>2900</v>
      </c>
      <c r="T19" s="256"/>
      <c r="U19" s="66" t="s">
        <v>1920</v>
      </c>
      <c r="V19" s="67" t="s">
        <v>1720</v>
      </c>
    </row>
    <row r="20" spans="1:22" s="169" customFormat="1" ht="31.2" x14ac:dyDescent="0.3">
      <c r="A20" s="60" t="s">
        <v>1509</v>
      </c>
      <c r="B20" s="87" t="s">
        <v>1510</v>
      </c>
      <c r="C20" s="168">
        <v>4000</v>
      </c>
      <c r="D20" s="62">
        <v>38</v>
      </c>
      <c r="E20" s="66">
        <v>20</v>
      </c>
      <c r="F20" s="62">
        <v>80</v>
      </c>
      <c r="G20" s="62">
        <v>26.5</v>
      </c>
      <c r="H20" s="66">
        <v>25</v>
      </c>
      <c r="I20" s="88" t="s">
        <v>221</v>
      </c>
      <c r="J20" s="64"/>
      <c r="K20" s="65">
        <v>0.05</v>
      </c>
      <c r="L20" s="65">
        <v>0.02</v>
      </c>
      <c r="M20" s="65">
        <v>0.03</v>
      </c>
      <c r="N20" s="65">
        <v>0.04</v>
      </c>
      <c r="O20" s="65">
        <v>0.01</v>
      </c>
      <c r="P20" s="65">
        <v>0.1</v>
      </c>
      <c r="Q20" s="65">
        <v>0</v>
      </c>
      <c r="R20" s="65">
        <f t="shared" si="1"/>
        <v>0.25</v>
      </c>
      <c r="S20" s="719" t="s">
        <v>2900</v>
      </c>
      <c r="T20" s="256"/>
      <c r="U20" s="66" t="s">
        <v>443</v>
      </c>
      <c r="V20" s="67" t="s">
        <v>1720</v>
      </c>
    </row>
    <row r="21" spans="1:22" ht="31.2" x14ac:dyDescent="0.3">
      <c r="A21" s="60" t="s">
        <v>1229</v>
      </c>
      <c r="B21" s="87" t="s">
        <v>2928</v>
      </c>
      <c r="C21" s="87"/>
      <c r="D21" s="62" t="s">
        <v>417</v>
      </c>
      <c r="E21" s="62">
        <v>100</v>
      </c>
      <c r="F21" s="88"/>
      <c r="G21" s="62">
        <v>0.5</v>
      </c>
      <c r="H21" s="62"/>
      <c r="I21" s="88" t="s">
        <v>221</v>
      </c>
      <c r="J21" s="64"/>
      <c r="K21" s="65">
        <v>0.05</v>
      </c>
      <c r="L21" s="65">
        <v>0.02</v>
      </c>
      <c r="M21" s="65">
        <v>0.03</v>
      </c>
      <c r="N21" s="65">
        <v>0.04</v>
      </c>
      <c r="O21" s="65">
        <v>0.01</v>
      </c>
      <c r="P21" s="65">
        <v>0.1</v>
      </c>
      <c r="Q21" s="65">
        <v>0</v>
      </c>
      <c r="R21" s="65">
        <f t="shared" si="1"/>
        <v>0.25</v>
      </c>
      <c r="S21" s="719" t="s">
        <v>2900</v>
      </c>
      <c r="T21" s="256"/>
      <c r="U21" s="88" t="s">
        <v>443</v>
      </c>
      <c r="V21" s="266" t="s">
        <v>1720</v>
      </c>
    </row>
  </sheetData>
  <sheetProtection algorithmName="SHA-512" hashValue="oxQB4lPYnX+B1JzZQ18k88Jv97MHX42PK45tJYLYoz8tDYz6f6G+HrzdJiQ9ekoH86amnrCYlPhtuIW7UrTnZA==" saltValue="vBELhWKt7OQ4rEK2cqVb1g==" spinCount="100000" sheet="1" objects="1" scenarios="1"/>
  <mergeCells count="13">
    <mergeCell ref="O1:O2"/>
    <mergeCell ref="J1:J2"/>
    <mergeCell ref="K1:K2"/>
    <mergeCell ref="L1:L2"/>
    <mergeCell ref="M1:M2"/>
    <mergeCell ref="N1:N2"/>
    <mergeCell ref="V1:V2"/>
    <mergeCell ref="P1:P2"/>
    <mergeCell ref="Q1:Q2"/>
    <mergeCell ref="R1:R2"/>
    <mergeCell ref="S1:S2"/>
    <mergeCell ref="T1:T2"/>
    <mergeCell ref="U1:U2"/>
  </mergeCells>
  <printOptions horizontalCentered="1"/>
  <pageMargins left="0.15748031496062992" right="0.15748031496062992" top="0.6692913385826772" bottom="0.98425196850393704" header="0.19685039370078741" footer="0.11811023622047245"/>
  <pageSetup paperSize="9" scale="38" firstPageNumber="28" orientation="landscape" useFirstPageNumber="1" r:id="rId1"/>
  <headerFooter scaleWithDoc="0" alignWithMargins="0">
    <oddFooter>&amp;C&amp;P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8"/>
  <sheetViews>
    <sheetView view="pageBreakPreview" zoomScale="55" zoomScaleSheetLayoutView="55" workbookViewId="0">
      <selection activeCell="J1" sqref="J1:W1048576"/>
    </sheetView>
  </sheetViews>
  <sheetFormatPr defaultColWidth="11.44140625" defaultRowHeight="40.5" customHeight="1" x14ac:dyDescent="0.2"/>
  <cols>
    <col min="1" max="1" width="22.88671875" style="186" customWidth="1"/>
    <col min="2" max="2" width="48.44140625" style="185" customWidth="1"/>
    <col min="3" max="3" width="11" style="186" customWidth="1"/>
    <col min="4" max="4" width="8.44140625" style="186" customWidth="1"/>
    <col min="5" max="5" width="11" style="186" customWidth="1"/>
    <col min="6" max="6" width="10.5546875" style="186" customWidth="1"/>
    <col min="7" max="7" width="14" style="186" customWidth="1"/>
    <col min="8" max="8" width="13.109375" style="186" customWidth="1"/>
    <col min="9" max="9" width="12.5546875" style="186" customWidth="1"/>
    <col min="10" max="10" width="14.44140625" style="186" customWidth="1"/>
    <col min="11" max="11" width="14.88671875" style="186" hidden="1" customWidth="1"/>
    <col min="12" max="12" width="20.88671875" style="186" hidden="1" customWidth="1"/>
    <col min="13" max="13" width="21.109375" style="186" hidden="1" customWidth="1"/>
    <col min="14" max="14" width="14.44140625" style="186" hidden="1" customWidth="1"/>
    <col min="15" max="15" width="14.109375" style="186" hidden="1" customWidth="1"/>
    <col min="16" max="16" width="14.44140625" style="186" hidden="1" customWidth="1"/>
    <col min="17" max="17" width="15.5546875" style="186" hidden="1" customWidth="1"/>
    <col min="18" max="20" width="14.5546875" style="186" hidden="1" customWidth="1"/>
    <col min="21" max="21" width="16.109375" style="186" customWidth="1"/>
    <col min="22" max="140" width="11.44140625" style="186"/>
    <col min="141" max="141" width="22.88671875" style="186" customWidth="1"/>
    <col min="142" max="142" width="44.44140625" style="186" customWidth="1"/>
    <col min="143" max="143" width="11" style="186" customWidth="1"/>
    <col min="144" max="144" width="8.44140625" style="186" customWidth="1"/>
    <col min="145" max="145" width="11" style="186" customWidth="1"/>
    <col min="146" max="146" width="10.5546875" style="186" customWidth="1"/>
    <col min="147" max="147" width="14" style="186" customWidth="1"/>
    <col min="148" max="148" width="10.44140625" style="186" customWidth="1"/>
    <col min="149" max="149" width="12.5546875" style="186" customWidth="1"/>
    <col min="150" max="150" width="21" style="186" customWidth="1"/>
    <col min="151" max="151" width="16.44140625" style="186" customWidth="1"/>
    <col min="152" max="396" width="11.44140625" style="186"/>
    <col min="397" max="397" width="22.88671875" style="186" customWidth="1"/>
    <col min="398" max="398" width="44.44140625" style="186" customWidth="1"/>
    <col min="399" max="399" width="11" style="186" customWidth="1"/>
    <col min="400" max="400" width="8.44140625" style="186" customWidth="1"/>
    <col min="401" max="401" width="11" style="186" customWidth="1"/>
    <col min="402" max="402" width="10.5546875" style="186" customWidth="1"/>
    <col min="403" max="403" width="14" style="186" customWidth="1"/>
    <col min="404" max="404" width="10.44140625" style="186" customWidth="1"/>
    <col min="405" max="405" width="12.5546875" style="186" customWidth="1"/>
    <col min="406" max="406" width="21" style="186" customWidth="1"/>
    <col min="407" max="407" width="16.44140625" style="186" customWidth="1"/>
    <col min="408" max="652" width="11.44140625" style="186"/>
    <col min="653" max="653" width="22.88671875" style="186" customWidth="1"/>
    <col min="654" max="654" width="44.44140625" style="186" customWidth="1"/>
    <col min="655" max="655" width="11" style="186" customWidth="1"/>
    <col min="656" max="656" width="8.44140625" style="186" customWidth="1"/>
    <col min="657" max="657" width="11" style="186" customWidth="1"/>
    <col min="658" max="658" width="10.5546875" style="186" customWidth="1"/>
    <col min="659" max="659" width="14" style="186" customWidth="1"/>
    <col min="660" max="660" width="10.44140625" style="186" customWidth="1"/>
    <col min="661" max="661" width="12.5546875" style="186" customWidth="1"/>
    <col min="662" max="662" width="21" style="186" customWidth="1"/>
    <col min="663" max="663" width="16.44140625" style="186" customWidth="1"/>
    <col min="664" max="908" width="11.44140625" style="186"/>
    <col min="909" max="909" width="22.88671875" style="186" customWidth="1"/>
    <col min="910" max="910" width="44.44140625" style="186" customWidth="1"/>
    <col min="911" max="911" width="11" style="186" customWidth="1"/>
    <col min="912" max="912" width="8.44140625" style="186" customWidth="1"/>
    <col min="913" max="913" width="11" style="186" customWidth="1"/>
    <col min="914" max="914" width="10.5546875" style="186" customWidth="1"/>
    <col min="915" max="915" width="14" style="186" customWidth="1"/>
    <col min="916" max="916" width="10.44140625" style="186" customWidth="1"/>
    <col min="917" max="917" width="12.5546875" style="186" customWidth="1"/>
    <col min="918" max="918" width="21" style="186" customWidth="1"/>
    <col min="919" max="919" width="16.44140625" style="186" customWidth="1"/>
    <col min="920" max="1164" width="11.44140625" style="186"/>
    <col min="1165" max="1165" width="22.88671875" style="186" customWidth="1"/>
    <col min="1166" max="1166" width="44.44140625" style="186" customWidth="1"/>
    <col min="1167" max="1167" width="11" style="186" customWidth="1"/>
    <col min="1168" max="1168" width="8.44140625" style="186" customWidth="1"/>
    <col min="1169" max="1169" width="11" style="186" customWidth="1"/>
    <col min="1170" max="1170" width="10.5546875" style="186" customWidth="1"/>
    <col min="1171" max="1171" width="14" style="186" customWidth="1"/>
    <col min="1172" max="1172" width="10.44140625" style="186" customWidth="1"/>
    <col min="1173" max="1173" width="12.5546875" style="186" customWidth="1"/>
    <col min="1174" max="1174" width="21" style="186" customWidth="1"/>
    <col min="1175" max="1175" width="16.44140625" style="186" customWidth="1"/>
    <col min="1176" max="1420" width="11.44140625" style="186"/>
    <col min="1421" max="1421" width="22.88671875" style="186" customWidth="1"/>
    <col min="1422" max="1422" width="44.44140625" style="186" customWidth="1"/>
    <col min="1423" max="1423" width="11" style="186" customWidth="1"/>
    <col min="1424" max="1424" width="8.44140625" style="186" customWidth="1"/>
    <col min="1425" max="1425" width="11" style="186" customWidth="1"/>
    <col min="1426" max="1426" width="10.5546875" style="186" customWidth="1"/>
    <col min="1427" max="1427" width="14" style="186" customWidth="1"/>
    <col min="1428" max="1428" width="10.44140625" style="186" customWidth="1"/>
    <col min="1429" max="1429" width="12.5546875" style="186" customWidth="1"/>
    <col min="1430" max="1430" width="21" style="186" customWidth="1"/>
    <col min="1431" max="1431" width="16.44140625" style="186" customWidth="1"/>
    <col min="1432" max="1676" width="11.44140625" style="186"/>
    <col min="1677" max="1677" width="22.88671875" style="186" customWidth="1"/>
    <col min="1678" max="1678" width="44.44140625" style="186" customWidth="1"/>
    <col min="1679" max="1679" width="11" style="186" customWidth="1"/>
    <col min="1680" max="1680" width="8.44140625" style="186" customWidth="1"/>
    <col min="1681" max="1681" width="11" style="186" customWidth="1"/>
    <col min="1682" max="1682" width="10.5546875" style="186" customWidth="1"/>
    <col min="1683" max="1683" width="14" style="186" customWidth="1"/>
    <col min="1684" max="1684" width="10.44140625" style="186" customWidth="1"/>
    <col min="1685" max="1685" width="12.5546875" style="186" customWidth="1"/>
    <col min="1686" max="1686" width="21" style="186" customWidth="1"/>
    <col min="1687" max="1687" width="16.44140625" style="186" customWidth="1"/>
    <col min="1688" max="1932" width="11.44140625" style="186"/>
    <col min="1933" max="1933" width="22.88671875" style="186" customWidth="1"/>
    <col min="1934" max="1934" width="44.44140625" style="186" customWidth="1"/>
    <col min="1935" max="1935" width="11" style="186" customWidth="1"/>
    <col min="1936" max="1936" width="8.44140625" style="186" customWidth="1"/>
    <col min="1937" max="1937" width="11" style="186" customWidth="1"/>
    <col min="1938" max="1938" width="10.5546875" style="186" customWidth="1"/>
    <col min="1939" max="1939" width="14" style="186" customWidth="1"/>
    <col min="1940" max="1940" width="10.44140625" style="186" customWidth="1"/>
    <col min="1941" max="1941" width="12.5546875" style="186" customWidth="1"/>
    <col min="1942" max="1942" width="21" style="186" customWidth="1"/>
    <col min="1943" max="1943" width="16.44140625" style="186" customWidth="1"/>
    <col min="1944" max="2188" width="11.44140625" style="186"/>
    <col min="2189" max="2189" width="22.88671875" style="186" customWidth="1"/>
    <col min="2190" max="2190" width="44.44140625" style="186" customWidth="1"/>
    <col min="2191" max="2191" width="11" style="186" customWidth="1"/>
    <col min="2192" max="2192" width="8.44140625" style="186" customWidth="1"/>
    <col min="2193" max="2193" width="11" style="186" customWidth="1"/>
    <col min="2194" max="2194" width="10.5546875" style="186" customWidth="1"/>
    <col min="2195" max="2195" width="14" style="186" customWidth="1"/>
    <col min="2196" max="2196" width="10.44140625" style="186" customWidth="1"/>
    <col min="2197" max="2197" width="12.5546875" style="186" customWidth="1"/>
    <col min="2198" max="2198" width="21" style="186" customWidth="1"/>
    <col min="2199" max="2199" width="16.44140625" style="186" customWidth="1"/>
    <col min="2200" max="2444" width="11.44140625" style="186"/>
    <col min="2445" max="2445" width="22.88671875" style="186" customWidth="1"/>
    <col min="2446" max="2446" width="44.44140625" style="186" customWidth="1"/>
    <col min="2447" max="2447" width="11" style="186" customWidth="1"/>
    <col min="2448" max="2448" width="8.44140625" style="186" customWidth="1"/>
    <col min="2449" max="2449" width="11" style="186" customWidth="1"/>
    <col min="2450" max="2450" width="10.5546875" style="186" customWidth="1"/>
    <col min="2451" max="2451" width="14" style="186" customWidth="1"/>
    <col min="2452" max="2452" width="10.44140625" style="186" customWidth="1"/>
    <col min="2453" max="2453" width="12.5546875" style="186" customWidth="1"/>
    <col min="2454" max="2454" width="21" style="186" customWidth="1"/>
    <col min="2455" max="2455" width="16.44140625" style="186" customWidth="1"/>
    <col min="2456" max="2700" width="11.44140625" style="186"/>
    <col min="2701" max="2701" width="22.88671875" style="186" customWidth="1"/>
    <col min="2702" max="2702" width="44.44140625" style="186" customWidth="1"/>
    <col min="2703" max="2703" width="11" style="186" customWidth="1"/>
    <col min="2704" max="2704" width="8.44140625" style="186" customWidth="1"/>
    <col min="2705" max="2705" width="11" style="186" customWidth="1"/>
    <col min="2706" max="2706" width="10.5546875" style="186" customWidth="1"/>
    <col min="2707" max="2707" width="14" style="186" customWidth="1"/>
    <col min="2708" max="2708" width="10.44140625" style="186" customWidth="1"/>
    <col min="2709" max="2709" width="12.5546875" style="186" customWidth="1"/>
    <col min="2710" max="2710" width="21" style="186" customWidth="1"/>
    <col min="2711" max="2711" width="16.44140625" style="186" customWidth="1"/>
    <col min="2712" max="2956" width="11.44140625" style="186"/>
    <col min="2957" max="2957" width="22.88671875" style="186" customWidth="1"/>
    <col min="2958" max="2958" width="44.44140625" style="186" customWidth="1"/>
    <col min="2959" max="2959" width="11" style="186" customWidth="1"/>
    <col min="2960" max="2960" width="8.44140625" style="186" customWidth="1"/>
    <col min="2961" max="2961" width="11" style="186" customWidth="1"/>
    <col min="2962" max="2962" width="10.5546875" style="186" customWidth="1"/>
    <col min="2963" max="2963" width="14" style="186" customWidth="1"/>
    <col min="2964" max="2964" width="10.44140625" style="186" customWidth="1"/>
    <col min="2965" max="2965" width="12.5546875" style="186" customWidth="1"/>
    <col min="2966" max="2966" width="21" style="186" customWidth="1"/>
    <col min="2967" max="2967" width="16.44140625" style="186" customWidth="1"/>
    <col min="2968" max="3212" width="11.44140625" style="186"/>
    <col min="3213" max="3213" width="22.88671875" style="186" customWidth="1"/>
    <col min="3214" max="3214" width="44.44140625" style="186" customWidth="1"/>
    <col min="3215" max="3215" width="11" style="186" customWidth="1"/>
    <col min="3216" max="3216" width="8.44140625" style="186" customWidth="1"/>
    <col min="3217" max="3217" width="11" style="186" customWidth="1"/>
    <col min="3218" max="3218" width="10.5546875" style="186" customWidth="1"/>
    <col min="3219" max="3219" width="14" style="186" customWidth="1"/>
    <col min="3220" max="3220" width="10.44140625" style="186" customWidth="1"/>
    <col min="3221" max="3221" width="12.5546875" style="186" customWidth="1"/>
    <col min="3222" max="3222" width="21" style="186" customWidth="1"/>
    <col min="3223" max="3223" width="16.44140625" style="186" customWidth="1"/>
    <col min="3224" max="3468" width="11.44140625" style="186"/>
    <col min="3469" max="3469" width="22.88671875" style="186" customWidth="1"/>
    <col min="3470" max="3470" width="44.44140625" style="186" customWidth="1"/>
    <col min="3471" max="3471" width="11" style="186" customWidth="1"/>
    <col min="3472" max="3472" width="8.44140625" style="186" customWidth="1"/>
    <col min="3473" max="3473" width="11" style="186" customWidth="1"/>
    <col min="3474" max="3474" width="10.5546875" style="186" customWidth="1"/>
    <col min="3475" max="3475" width="14" style="186" customWidth="1"/>
    <col min="3476" max="3476" width="10.44140625" style="186" customWidth="1"/>
    <col min="3477" max="3477" width="12.5546875" style="186" customWidth="1"/>
    <col min="3478" max="3478" width="21" style="186" customWidth="1"/>
    <col min="3479" max="3479" width="16.44140625" style="186" customWidth="1"/>
    <col min="3480" max="3724" width="11.44140625" style="186"/>
    <col min="3725" max="3725" width="22.88671875" style="186" customWidth="1"/>
    <col min="3726" max="3726" width="44.44140625" style="186" customWidth="1"/>
    <col min="3727" max="3727" width="11" style="186" customWidth="1"/>
    <col min="3728" max="3728" width="8.44140625" style="186" customWidth="1"/>
    <col min="3729" max="3729" width="11" style="186" customWidth="1"/>
    <col min="3730" max="3730" width="10.5546875" style="186" customWidth="1"/>
    <col min="3731" max="3731" width="14" style="186" customWidth="1"/>
    <col min="3732" max="3732" width="10.44140625" style="186" customWidth="1"/>
    <col min="3733" max="3733" width="12.5546875" style="186" customWidth="1"/>
    <col min="3734" max="3734" width="21" style="186" customWidth="1"/>
    <col min="3735" max="3735" width="16.44140625" style="186" customWidth="1"/>
    <col min="3736" max="3980" width="11.44140625" style="186"/>
    <col min="3981" max="3981" width="22.88671875" style="186" customWidth="1"/>
    <col min="3982" max="3982" width="44.44140625" style="186" customWidth="1"/>
    <col min="3983" max="3983" width="11" style="186" customWidth="1"/>
    <col min="3984" max="3984" width="8.44140625" style="186" customWidth="1"/>
    <col min="3985" max="3985" width="11" style="186" customWidth="1"/>
    <col min="3986" max="3986" width="10.5546875" style="186" customWidth="1"/>
    <col min="3987" max="3987" width="14" style="186" customWidth="1"/>
    <col min="3988" max="3988" width="10.44140625" style="186" customWidth="1"/>
    <col min="3989" max="3989" width="12.5546875" style="186" customWidth="1"/>
    <col min="3990" max="3990" width="21" style="186" customWidth="1"/>
    <col min="3991" max="3991" width="16.44140625" style="186" customWidth="1"/>
    <col min="3992" max="4236" width="11.44140625" style="186"/>
    <col min="4237" max="4237" width="22.88671875" style="186" customWidth="1"/>
    <col min="4238" max="4238" width="44.44140625" style="186" customWidth="1"/>
    <col min="4239" max="4239" width="11" style="186" customWidth="1"/>
    <col min="4240" max="4240" width="8.44140625" style="186" customWidth="1"/>
    <col min="4241" max="4241" width="11" style="186" customWidth="1"/>
    <col min="4242" max="4242" width="10.5546875" style="186" customWidth="1"/>
    <col min="4243" max="4243" width="14" style="186" customWidth="1"/>
    <col min="4244" max="4244" width="10.44140625" style="186" customWidth="1"/>
    <col min="4245" max="4245" width="12.5546875" style="186" customWidth="1"/>
    <col min="4246" max="4246" width="21" style="186" customWidth="1"/>
    <col min="4247" max="4247" width="16.44140625" style="186" customWidth="1"/>
    <col min="4248" max="4492" width="11.44140625" style="186"/>
    <col min="4493" max="4493" width="22.88671875" style="186" customWidth="1"/>
    <col min="4494" max="4494" width="44.44140625" style="186" customWidth="1"/>
    <col min="4495" max="4495" width="11" style="186" customWidth="1"/>
    <col min="4496" max="4496" width="8.44140625" style="186" customWidth="1"/>
    <col min="4497" max="4497" width="11" style="186" customWidth="1"/>
    <col min="4498" max="4498" width="10.5546875" style="186" customWidth="1"/>
    <col min="4499" max="4499" width="14" style="186" customWidth="1"/>
    <col min="4500" max="4500" width="10.44140625" style="186" customWidth="1"/>
    <col min="4501" max="4501" width="12.5546875" style="186" customWidth="1"/>
    <col min="4502" max="4502" width="21" style="186" customWidth="1"/>
    <col min="4503" max="4503" width="16.44140625" style="186" customWidth="1"/>
    <col min="4504" max="4748" width="11.44140625" style="186"/>
    <col min="4749" max="4749" width="22.88671875" style="186" customWidth="1"/>
    <col min="4750" max="4750" width="44.44140625" style="186" customWidth="1"/>
    <col min="4751" max="4751" width="11" style="186" customWidth="1"/>
    <col min="4752" max="4752" width="8.44140625" style="186" customWidth="1"/>
    <col min="4753" max="4753" width="11" style="186" customWidth="1"/>
    <col min="4754" max="4754" width="10.5546875" style="186" customWidth="1"/>
    <col min="4755" max="4755" width="14" style="186" customWidth="1"/>
    <col min="4756" max="4756" width="10.44140625" style="186" customWidth="1"/>
    <col min="4757" max="4757" width="12.5546875" style="186" customWidth="1"/>
    <col min="4758" max="4758" width="21" style="186" customWidth="1"/>
    <col min="4759" max="4759" width="16.44140625" style="186" customWidth="1"/>
    <col min="4760" max="5004" width="11.44140625" style="186"/>
    <col min="5005" max="5005" width="22.88671875" style="186" customWidth="1"/>
    <col min="5006" max="5006" width="44.44140625" style="186" customWidth="1"/>
    <col min="5007" max="5007" width="11" style="186" customWidth="1"/>
    <col min="5008" max="5008" width="8.44140625" style="186" customWidth="1"/>
    <col min="5009" max="5009" width="11" style="186" customWidth="1"/>
    <col min="5010" max="5010" width="10.5546875" style="186" customWidth="1"/>
    <col min="5011" max="5011" width="14" style="186" customWidth="1"/>
    <col min="5012" max="5012" width="10.44140625" style="186" customWidth="1"/>
    <col min="5013" max="5013" width="12.5546875" style="186" customWidth="1"/>
    <col min="5014" max="5014" width="21" style="186" customWidth="1"/>
    <col min="5015" max="5015" width="16.44140625" style="186" customWidth="1"/>
    <col min="5016" max="5260" width="11.44140625" style="186"/>
    <col min="5261" max="5261" width="22.88671875" style="186" customWidth="1"/>
    <col min="5262" max="5262" width="44.44140625" style="186" customWidth="1"/>
    <col min="5263" max="5263" width="11" style="186" customWidth="1"/>
    <col min="5264" max="5264" width="8.44140625" style="186" customWidth="1"/>
    <col min="5265" max="5265" width="11" style="186" customWidth="1"/>
    <col min="5266" max="5266" width="10.5546875" style="186" customWidth="1"/>
    <col min="5267" max="5267" width="14" style="186" customWidth="1"/>
    <col min="5268" max="5268" width="10.44140625" style="186" customWidth="1"/>
    <col min="5269" max="5269" width="12.5546875" style="186" customWidth="1"/>
    <col min="5270" max="5270" width="21" style="186" customWidth="1"/>
    <col min="5271" max="5271" width="16.44140625" style="186" customWidth="1"/>
    <col min="5272" max="5516" width="11.44140625" style="186"/>
    <col min="5517" max="5517" width="22.88671875" style="186" customWidth="1"/>
    <col min="5518" max="5518" width="44.44140625" style="186" customWidth="1"/>
    <col min="5519" max="5519" width="11" style="186" customWidth="1"/>
    <col min="5520" max="5520" width="8.44140625" style="186" customWidth="1"/>
    <col min="5521" max="5521" width="11" style="186" customWidth="1"/>
    <col min="5522" max="5522" width="10.5546875" style="186" customWidth="1"/>
    <col min="5523" max="5523" width="14" style="186" customWidth="1"/>
    <col min="5524" max="5524" width="10.44140625" style="186" customWidth="1"/>
    <col min="5525" max="5525" width="12.5546875" style="186" customWidth="1"/>
    <col min="5526" max="5526" width="21" style="186" customWidth="1"/>
    <col min="5527" max="5527" width="16.44140625" style="186" customWidth="1"/>
    <col min="5528" max="5772" width="11.44140625" style="186"/>
    <col min="5773" max="5773" width="22.88671875" style="186" customWidth="1"/>
    <col min="5774" max="5774" width="44.44140625" style="186" customWidth="1"/>
    <col min="5775" max="5775" width="11" style="186" customWidth="1"/>
    <col min="5776" max="5776" width="8.44140625" style="186" customWidth="1"/>
    <col min="5777" max="5777" width="11" style="186" customWidth="1"/>
    <col min="5778" max="5778" width="10.5546875" style="186" customWidth="1"/>
    <col min="5779" max="5779" width="14" style="186" customWidth="1"/>
    <col min="5780" max="5780" width="10.44140625" style="186" customWidth="1"/>
    <col min="5781" max="5781" width="12.5546875" style="186" customWidth="1"/>
    <col min="5782" max="5782" width="21" style="186" customWidth="1"/>
    <col min="5783" max="5783" width="16.44140625" style="186" customWidth="1"/>
    <col min="5784" max="6028" width="11.44140625" style="186"/>
    <col min="6029" max="6029" width="22.88671875" style="186" customWidth="1"/>
    <col min="6030" max="6030" width="44.44140625" style="186" customWidth="1"/>
    <col min="6031" max="6031" width="11" style="186" customWidth="1"/>
    <col min="6032" max="6032" width="8.44140625" style="186" customWidth="1"/>
    <col min="6033" max="6033" width="11" style="186" customWidth="1"/>
    <col min="6034" max="6034" width="10.5546875" style="186" customWidth="1"/>
    <col min="6035" max="6035" width="14" style="186" customWidth="1"/>
    <col min="6036" max="6036" width="10.44140625" style="186" customWidth="1"/>
    <col min="6037" max="6037" width="12.5546875" style="186" customWidth="1"/>
    <col min="6038" max="6038" width="21" style="186" customWidth="1"/>
    <col min="6039" max="6039" width="16.44140625" style="186" customWidth="1"/>
    <col min="6040" max="6284" width="11.44140625" style="186"/>
    <col min="6285" max="6285" width="22.88671875" style="186" customWidth="1"/>
    <col min="6286" max="6286" width="44.44140625" style="186" customWidth="1"/>
    <col min="6287" max="6287" width="11" style="186" customWidth="1"/>
    <col min="6288" max="6288" width="8.44140625" style="186" customWidth="1"/>
    <col min="6289" max="6289" width="11" style="186" customWidth="1"/>
    <col min="6290" max="6290" width="10.5546875" style="186" customWidth="1"/>
    <col min="6291" max="6291" width="14" style="186" customWidth="1"/>
    <col min="6292" max="6292" width="10.44140625" style="186" customWidth="1"/>
    <col min="6293" max="6293" width="12.5546875" style="186" customWidth="1"/>
    <col min="6294" max="6294" width="21" style="186" customWidth="1"/>
    <col min="6295" max="6295" width="16.44140625" style="186" customWidth="1"/>
    <col min="6296" max="6540" width="11.44140625" style="186"/>
    <col min="6541" max="6541" width="22.88671875" style="186" customWidth="1"/>
    <col min="6542" max="6542" width="44.44140625" style="186" customWidth="1"/>
    <col min="6543" max="6543" width="11" style="186" customWidth="1"/>
    <col min="6544" max="6544" width="8.44140625" style="186" customWidth="1"/>
    <col min="6545" max="6545" width="11" style="186" customWidth="1"/>
    <col min="6546" max="6546" width="10.5546875" style="186" customWidth="1"/>
    <col min="6547" max="6547" width="14" style="186" customWidth="1"/>
    <col min="6548" max="6548" width="10.44140625" style="186" customWidth="1"/>
    <col min="6549" max="6549" width="12.5546875" style="186" customWidth="1"/>
    <col min="6550" max="6550" width="21" style="186" customWidth="1"/>
    <col min="6551" max="6551" width="16.44140625" style="186" customWidth="1"/>
    <col min="6552" max="6796" width="11.44140625" style="186"/>
    <col min="6797" max="6797" width="22.88671875" style="186" customWidth="1"/>
    <col min="6798" max="6798" width="44.44140625" style="186" customWidth="1"/>
    <col min="6799" max="6799" width="11" style="186" customWidth="1"/>
    <col min="6800" max="6800" width="8.44140625" style="186" customWidth="1"/>
    <col min="6801" max="6801" width="11" style="186" customWidth="1"/>
    <col min="6802" max="6802" width="10.5546875" style="186" customWidth="1"/>
    <col min="6803" max="6803" width="14" style="186" customWidth="1"/>
    <col min="6804" max="6804" width="10.44140625" style="186" customWidth="1"/>
    <col min="6805" max="6805" width="12.5546875" style="186" customWidth="1"/>
    <col min="6806" max="6806" width="21" style="186" customWidth="1"/>
    <col min="6807" max="6807" width="16.44140625" style="186" customWidth="1"/>
    <col min="6808" max="7052" width="11.44140625" style="186"/>
    <col min="7053" max="7053" width="22.88671875" style="186" customWidth="1"/>
    <col min="7054" max="7054" width="44.44140625" style="186" customWidth="1"/>
    <col min="7055" max="7055" width="11" style="186" customWidth="1"/>
    <col min="7056" max="7056" width="8.44140625" style="186" customWidth="1"/>
    <col min="7057" max="7057" width="11" style="186" customWidth="1"/>
    <col min="7058" max="7058" width="10.5546875" style="186" customWidth="1"/>
    <col min="7059" max="7059" width="14" style="186" customWidth="1"/>
    <col min="7060" max="7060" width="10.44140625" style="186" customWidth="1"/>
    <col min="7061" max="7061" width="12.5546875" style="186" customWidth="1"/>
    <col min="7062" max="7062" width="21" style="186" customWidth="1"/>
    <col min="7063" max="7063" width="16.44140625" style="186" customWidth="1"/>
    <col min="7064" max="7308" width="11.44140625" style="186"/>
    <col min="7309" max="7309" width="22.88671875" style="186" customWidth="1"/>
    <col min="7310" max="7310" width="44.44140625" style="186" customWidth="1"/>
    <col min="7311" max="7311" width="11" style="186" customWidth="1"/>
    <col min="7312" max="7312" width="8.44140625" style="186" customWidth="1"/>
    <col min="7313" max="7313" width="11" style="186" customWidth="1"/>
    <col min="7314" max="7314" width="10.5546875" style="186" customWidth="1"/>
    <col min="7315" max="7315" width="14" style="186" customWidth="1"/>
    <col min="7316" max="7316" width="10.44140625" style="186" customWidth="1"/>
    <col min="7317" max="7317" width="12.5546875" style="186" customWidth="1"/>
    <col min="7318" max="7318" width="21" style="186" customWidth="1"/>
    <col min="7319" max="7319" width="16.44140625" style="186" customWidth="1"/>
    <col min="7320" max="7564" width="11.44140625" style="186"/>
    <col min="7565" max="7565" width="22.88671875" style="186" customWidth="1"/>
    <col min="7566" max="7566" width="44.44140625" style="186" customWidth="1"/>
    <col min="7567" max="7567" width="11" style="186" customWidth="1"/>
    <col min="7568" max="7568" width="8.44140625" style="186" customWidth="1"/>
    <col min="7569" max="7569" width="11" style="186" customWidth="1"/>
    <col min="7570" max="7570" width="10.5546875" style="186" customWidth="1"/>
    <col min="7571" max="7571" width="14" style="186" customWidth="1"/>
    <col min="7572" max="7572" width="10.44140625" style="186" customWidth="1"/>
    <col min="7573" max="7573" width="12.5546875" style="186" customWidth="1"/>
    <col min="7574" max="7574" width="21" style="186" customWidth="1"/>
    <col min="7575" max="7575" width="16.44140625" style="186" customWidth="1"/>
    <col min="7576" max="7820" width="11.44140625" style="186"/>
    <col min="7821" max="7821" width="22.88671875" style="186" customWidth="1"/>
    <col min="7822" max="7822" width="44.44140625" style="186" customWidth="1"/>
    <col min="7823" max="7823" width="11" style="186" customWidth="1"/>
    <col min="7824" max="7824" width="8.44140625" style="186" customWidth="1"/>
    <col min="7825" max="7825" width="11" style="186" customWidth="1"/>
    <col min="7826" max="7826" width="10.5546875" style="186" customWidth="1"/>
    <col min="7827" max="7827" width="14" style="186" customWidth="1"/>
    <col min="7828" max="7828" width="10.44140625" style="186" customWidth="1"/>
    <col min="7829" max="7829" width="12.5546875" style="186" customWidth="1"/>
    <col min="7830" max="7830" width="21" style="186" customWidth="1"/>
    <col min="7831" max="7831" width="16.44140625" style="186" customWidth="1"/>
    <col min="7832" max="8076" width="11.44140625" style="186"/>
    <col min="8077" max="8077" width="22.88671875" style="186" customWidth="1"/>
    <col min="8078" max="8078" width="44.44140625" style="186" customWidth="1"/>
    <col min="8079" max="8079" width="11" style="186" customWidth="1"/>
    <col min="8080" max="8080" width="8.44140625" style="186" customWidth="1"/>
    <col min="8081" max="8081" width="11" style="186" customWidth="1"/>
    <col min="8082" max="8082" width="10.5546875" style="186" customWidth="1"/>
    <col min="8083" max="8083" width="14" style="186" customWidth="1"/>
    <col min="8084" max="8084" width="10.44140625" style="186" customWidth="1"/>
    <col min="8085" max="8085" width="12.5546875" style="186" customWidth="1"/>
    <col min="8086" max="8086" width="21" style="186" customWidth="1"/>
    <col min="8087" max="8087" width="16.44140625" style="186" customWidth="1"/>
    <col min="8088" max="8332" width="11.44140625" style="186"/>
    <col min="8333" max="8333" width="22.88671875" style="186" customWidth="1"/>
    <col min="8334" max="8334" width="44.44140625" style="186" customWidth="1"/>
    <col min="8335" max="8335" width="11" style="186" customWidth="1"/>
    <col min="8336" max="8336" width="8.44140625" style="186" customWidth="1"/>
    <col min="8337" max="8337" width="11" style="186" customWidth="1"/>
    <col min="8338" max="8338" width="10.5546875" style="186" customWidth="1"/>
    <col min="8339" max="8339" width="14" style="186" customWidth="1"/>
    <col min="8340" max="8340" width="10.44140625" style="186" customWidth="1"/>
    <col min="8341" max="8341" width="12.5546875" style="186" customWidth="1"/>
    <col min="8342" max="8342" width="21" style="186" customWidth="1"/>
    <col min="8343" max="8343" width="16.44140625" style="186" customWidth="1"/>
    <col min="8344" max="8588" width="11.44140625" style="186"/>
    <col min="8589" max="8589" width="22.88671875" style="186" customWidth="1"/>
    <col min="8590" max="8590" width="44.44140625" style="186" customWidth="1"/>
    <col min="8591" max="8591" width="11" style="186" customWidth="1"/>
    <col min="8592" max="8592" width="8.44140625" style="186" customWidth="1"/>
    <col min="8593" max="8593" width="11" style="186" customWidth="1"/>
    <col min="8594" max="8594" width="10.5546875" style="186" customWidth="1"/>
    <col min="8595" max="8595" width="14" style="186" customWidth="1"/>
    <col min="8596" max="8596" width="10.44140625" style="186" customWidth="1"/>
    <col min="8597" max="8597" width="12.5546875" style="186" customWidth="1"/>
    <col min="8598" max="8598" width="21" style="186" customWidth="1"/>
    <col min="8599" max="8599" width="16.44140625" style="186" customWidth="1"/>
    <col min="8600" max="8844" width="11.44140625" style="186"/>
    <col min="8845" max="8845" width="22.88671875" style="186" customWidth="1"/>
    <col min="8846" max="8846" width="44.44140625" style="186" customWidth="1"/>
    <col min="8847" max="8847" width="11" style="186" customWidth="1"/>
    <col min="8848" max="8848" width="8.44140625" style="186" customWidth="1"/>
    <col min="8849" max="8849" width="11" style="186" customWidth="1"/>
    <col min="8850" max="8850" width="10.5546875" style="186" customWidth="1"/>
    <col min="8851" max="8851" width="14" style="186" customWidth="1"/>
    <col min="8852" max="8852" width="10.44140625" style="186" customWidth="1"/>
    <col min="8853" max="8853" width="12.5546875" style="186" customWidth="1"/>
    <col min="8854" max="8854" width="21" style="186" customWidth="1"/>
    <col min="8855" max="8855" width="16.44140625" style="186" customWidth="1"/>
    <col min="8856" max="9100" width="11.44140625" style="186"/>
    <col min="9101" max="9101" width="22.88671875" style="186" customWidth="1"/>
    <col min="9102" max="9102" width="44.44140625" style="186" customWidth="1"/>
    <col min="9103" max="9103" width="11" style="186" customWidth="1"/>
    <col min="9104" max="9104" width="8.44140625" style="186" customWidth="1"/>
    <col min="9105" max="9105" width="11" style="186" customWidth="1"/>
    <col min="9106" max="9106" width="10.5546875" style="186" customWidth="1"/>
    <col min="9107" max="9107" width="14" style="186" customWidth="1"/>
    <col min="9108" max="9108" width="10.44140625" style="186" customWidth="1"/>
    <col min="9109" max="9109" width="12.5546875" style="186" customWidth="1"/>
    <col min="9110" max="9110" width="21" style="186" customWidth="1"/>
    <col min="9111" max="9111" width="16.44140625" style="186" customWidth="1"/>
    <col min="9112" max="9356" width="11.44140625" style="186"/>
    <col min="9357" max="9357" width="22.88671875" style="186" customWidth="1"/>
    <col min="9358" max="9358" width="44.44140625" style="186" customWidth="1"/>
    <col min="9359" max="9359" width="11" style="186" customWidth="1"/>
    <col min="9360" max="9360" width="8.44140625" style="186" customWidth="1"/>
    <col min="9361" max="9361" width="11" style="186" customWidth="1"/>
    <col min="9362" max="9362" width="10.5546875" style="186" customWidth="1"/>
    <col min="9363" max="9363" width="14" style="186" customWidth="1"/>
    <col min="9364" max="9364" width="10.44140625" style="186" customWidth="1"/>
    <col min="9365" max="9365" width="12.5546875" style="186" customWidth="1"/>
    <col min="9366" max="9366" width="21" style="186" customWidth="1"/>
    <col min="9367" max="9367" width="16.44140625" style="186" customWidth="1"/>
    <col min="9368" max="9612" width="11.44140625" style="186"/>
    <col min="9613" max="9613" width="22.88671875" style="186" customWidth="1"/>
    <col min="9614" max="9614" width="44.44140625" style="186" customWidth="1"/>
    <col min="9615" max="9615" width="11" style="186" customWidth="1"/>
    <col min="9616" max="9616" width="8.44140625" style="186" customWidth="1"/>
    <col min="9617" max="9617" width="11" style="186" customWidth="1"/>
    <col min="9618" max="9618" width="10.5546875" style="186" customWidth="1"/>
    <col min="9619" max="9619" width="14" style="186" customWidth="1"/>
    <col min="9620" max="9620" width="10.44140625" style="186" customWidth="1"/>
    <col min="9621" max="9621" width="12.5546875" style="186" customWidth="1"/>
    <col min="9622" max="9622" width="21" style="186" customWidth="1"/>
    <col min="9623" max="9623" width="16.44140625" style="186" customWidth="1"/>
    <col min="9624" max="9868" width="11.44140625" style="186"/>
    <col min="9869" max="9869" width="22.88671875" style="186" customWidth="1"/>
    <col min="9870" max="9870" width="44.44140625" style="186" customWidth="1"/>
    <col min="9871" max="9871" width="11" style="186" customWidth="1"/>
    <col min="9872" max="9872" width="8.44140625" style="186" customWidth="1"/>
    <col min="9873" max="9873" width="11" style="186" customWidth="1"/>
    <col min="9874" max="9874" width="10.5546875" style="186" customWidth="1"/>
    <col min="9875" max="9875" width="14" style="186" customWidth="1"/>
    <col min="9876" max="9876" width="10.44140625" style="186" customWidth="1"/>
    <col min="9877" max="9877" width="12.5546875" style="186" customWidth="1"/>
    <col min="9878" max="9878" width="21" style="186" customWidth="1"/>
    <col min="9879" max="9879" width="16.44140625" style="186" customWidth="1"/>
    <col min="9880" max="10124" width="11.44140625" style="186"/>
    <col min="10125" max="10125" width="22.88671875" style="186" customWidth="1"/>
    <col min="10126" max="10126" width="44.44140625" style="186" customWidth="1"/>
    <col min="10127" max="10127" width="11" style="186" customWidth="1"/>
    <col min="10128" max="10128" width="8.44140625" style="186" customWidth="1"/>
    <col min="10129" max="10129" width="11" style="186" customWidth="1"/>
    <col min="10130" max="10130" width="10.5546875" style="186" customWidth="1"/>
    <col min="10131" max="10131" width="14" style="186" customWidth="1"/>
    <col min="10132" max="10132" width="10.44140625" style="186" customWidth="1"/>
    <col min="10133" max="10133" width="12.5546875" style="186" customWidth="1"/>
    <col min="10134" max="10134" width="21" style="186" customWidth="1"/>
    <col min="10135" max="10135" width="16.44140625" style="186" customWidth="1"/>
    <col min="10136" max="10380" width="11.44140625" style="186"/>
    <col min="10381" max="10381" width="22.88671875" style="186" customWidth="1"/>
    <col min="10382" max="10382" width="44.44140625" style="186" customWidth="1"/>
    <col min="10383" max="10383" width="11" style="186" customWidth="1"/>
    <col min="10384" max="10384" width="8.44140625" style="186" customWidth="1"/>
    <col min="10385" max="10385" width="11" style="186" customWidth="1"/>
    <col min="10386" max="10386" width="10.5546875" style="186" customWidth="1"/>
    <col min="10387" max="10387" width="14" style="186" customWidth="1"/>
    <col min="10388" max="10388" width="10.44140625" style="186" customWidth="1"/>
    <col min="10389" max="10389" width="12.5546875" style="186" customWidth="1"/>
    <col min="10390" max="10390" width="21" style="186" customWidth="1"/>
    <col min="10391" max="10391" width="16.44140625" style="186" customWidth="1"/>
    <col min="10392" max="10636" width="11.44140625" style="186"/>
    <col min="10637" max="10637" width="22.88671875" style="186" customWidth="1"/>
    <col min="10638" max="10638" width="44.44140625" style="186" customWidth="1"/>
    <col min="10639" max="10639" width="11" style="186" customWidth="1"/>
    <col min="10640" max="10640" width="8.44140625" style="186" customWidth="1"/>
    <col min="10641" max="10641" width="11" style="186" customWidth="1"/>
    <col min="10642" max="10642" width="10.5546875" style="186" customWidth="1"/>
    <col min="10643" max="10643" width="14" style="186" customWidth="1"/>
    <col min="10644" max="10644" width="10.44140625" style="186" customWidth="1"/>
    <col min="10645" max="10645" width="12.5546875" style="186" customWidth="1"/>
    <col min="10646" max="10646" width="21" style="186" customWidth="1"/>
    <col min="10647" max="10647" width="16.44140625" style="186" customWidth="1"/>
    <col min="10648" max="10892" width="11.44140625" style="186"/>
    <col min="10893" max="10893" width="22.88671875" style="186" customWidth="1"/>
    <col min="10894" max="10894" width="44.44140625" style="186" customWidth="1"/>
    <col min="10895" max="10895" width="11" style="186" customWidth="1"/>
    <col min="10896" max="10896" width="8.44140625" style="186" customWidth="1"/>
    <col min="10897" max="10897" width="11" style="186" customWidth="1"/>
    <col min="10898" max="10898" width="10.5546875" style="186" customWidth="1"/>
    <col min="10899" max="10899" width="14" style="186" customWidth="1"/>
    <col min="10900" max="10900" width="10.44140625" style="186" customWidth="1"/>
    <col min="10901" max="10901" width="12.5546875" style="186" customWidth="1"/>
    <col min="10902" max="10902" width="21" style="186" customWidth="1"/>
    <col min="10903" max="10903" width="16.44140625" style="186" customWidth="1"/>
    <col min="10904" max="11148" width="11.44140625" style="186"/>
    <col min="11149" max="11149" width="22.88671875" style="186" customWidth="1"/>
    <col min="11150" max="11150" width="44.44140625" style="186" customWidth="1"/>
    <col min="11151" max="11151" width="11" style="186" customWidth="1"/>
    <col min="11152" max="11152" width="8.44140625" style="186" customWidth="1"/>
    <col min="11153" max="11153" width="11" style="186" customWidth="1"/>
    <col min="11154" max="11154" width="10.5546875" style="186" customWidth="1"/>
    <col min="11155" max="11155" width="14" style="186" customWidth="1"/>
    <col min="11156" max="11156" width="10.44140625" style="186" customWidth="1"/>
    <col min="11157" max="11157" width="12.5546875" style="186" customWidth="1"/>
    <col min="11158" max="11158" width="21" style="186" customWidth="1"/>
    <col min="11159" max="11159" width="16.44140625" style="186" customWidth="1"/>
    <col min="11160" max="11404" width="11.44140625" style="186"/>
    <col min="11405" max="11405" width="22.88671875" style="186" customWidth="1"/>
    <col min="11406" max="11406" width="44.44140625" style="186" customWidth="1"/>
    <col min="11407" max="11407" width="11" style="186" customWidth="1"/>
    <col min="11408" max="11408" width="8.44140625" style="186" customWidth="1"/>
    <col min="11409" max="11409" width="11" style="186" customWidth="1"/>
    <col min="11410" max="11410" width="10.5546875" style="186" customWidth="1"/>
    <col min="11411" max="11411" width="14" style="186" customWidth="1"/>
    <col min="11412" max="11412" width="10.44140625" style="186" customWidth="1"/>
    <col min="11413" max="11413" width="12.5546875" style="186" customWidth="1"/>
    <col min="11414" max="11414" width="21" style="186" customWidth="1"/>
    <col min="11415" max="11415" width="16.44140625" style="186" customWidth="1"/>
    <col min="11416" max="11660" width="11.44140625" style="186"/>
    <col min="11661" max="11661" width="22.88671875" style="186" customWidth="1"/>
    <col min="11662" max="11662" width="44.44140625" style="186" customWidth="1"/>
    <col min="11663" max="11663" width="11" style="186" customWidth="1"/>
    <col min="11664" max="11664" width="8.44140625" style="186" customWidth="1"/>
    <col min="11665" max="11665" width="11" style="186" customWidth="1"/>
    <col min="11666" max="11666" width="10.5546875" style="186" customWidth="1"/>
    <col min="11667" max="11667" width="14" style="186" customWidth="1"/>
    <col min="11668" max="11668" width="10.44140625" style="186" customWidth="1"/>
    <col min="11669" max="11669" width="12.5546875" style="186" customWidth="1"/>
    <col min="11670" max="11670" width="21" style="186" customWidth="1"/>
    <col min="11671" max="11671" width="16.44140625" style="186" customWidth="1"/>
    <col min="11672" max="11916" width="11.44140625" style="186"/>
    <col min="11917" max="11917" width="22.88671875" style="186" customWidth="1"/>
    <col min="11918" max="11918" width="44.44140625" style="186" customWidth="1"/>
    <col min="11919" max="11919" width="11" style="186" customWidth="1"/>
    <col min="11920" max="11920" width="8.44140625" style="186" customWidth="1"/>
    <col min="11921" max="11921" width="11" style="186" customWidth="1"/>
    <col min="11922" max="11922" width="10.5546875" style="186" customWidth="1"/>
    <col min="11923" max="11923" width="14" style="186" customWidth="1"/>
    <col min="11924" max="11924" width="10.44140625" style="186" customWidth="1"/>
    <col min="11925" max="11925" width="12.5546875" style="186" customWidth="1"/>
    <col min="11926" max="11926" width="21" style="186" customWidth="1"/>
    <col min="11927" max="11927" width="16.44140625" style="186" customWidth="1"/>
    <col min="11928" max="12172" width="11.44140625" style="186"/>
    <col min="12173" max="12173" width="22.88671875" style="186" customWidth="1"/>
    <col min="12174" max="12174" width="44.44140625" style="186" customWidth="1"/>
    <col min="12175" max="12175" width="11" style="186" customWidth="1"/>
    <col min="12176" max="12176" width="8.44140625" style="186" customWidth="1"/>
    <col min="12177" max="12177" width="11" style="186" customWidth="1"/>
    <col min="12178" max="12178" width="10.5546875" style="186" customWidth="1"/>
    <col min="12179" max="12179" width="14" style="186" customWidth="1"/>
    <col min="12180" max="12180" width="10.44140625" style="186" customWidth="1"/>
    <col min="12181" max="12181" width="12.5546875" style="186" customWidth="1"/>
    <col min="12182" max="12182" width="21" style="186" customWidth="1"/>
    <col min="12183" max="12183" width="16.44140625" style="186" customWidth="1"/>
    <col min="12184" max="12428" width="11.44140625" style="186"/>
    <col min="12429" max="12429" width="22.88671875" style="186" customWidth="1"/>
    <col min="12430" max="12430" width="44.44140625" style="186" customWidth="1"/>
    <col min="12431" max="12431" width="11" style="186" customWidth="1"/>
    <col min="12432" max="12432" width="8.44140625" style="186" customWidth="1"/>
    <col min="12433" max="12433" width="11" style="186" customWidth="1"/>
    <col min="12434" max="12434" width="10.5546875" style="186" customWidth="1"/>
    <col min="12435" max="12435" width="14" style="186" customWidth="1"/>
    <col min="12436" max="12436" width="10.44140625" style="186" customWidth="1"/>
    <col min="12437" max="12437" width="12.5546875" style="186" customWidth="1"/>
    <col min="12438" max="12438" width="21" style="186" customWidth="1"/>
    <col min="12439" max="12439" width="16.44140625" style="186" customWidth="1"/>
    <col min="12440" max="12684" width="11.44140625" style="186"/>
    <col min="12685" max="12685" width="22.88671875" style="186" customWidth="1"/>
    <col min="12686" max="12686" width="44.44140625" style="186" customWidth="1"/>
    <col min="12687" max="12687" width="11" style="186" customWidth="1"/>
    <col min="12688" max="12688" width="8.44140625" style="186" customWidth="1"/>
    <col min="12689" max="12689" width="11" style="186" customWidth="1"/>
    <col min="12690" max="12690" width="10.5546875" style="186" customWidth="1"/>
    <col min="12691" max="12691" width="14" style="186" customWidth="1"/>
    <col min="12692" max="12692" width="10.44140625" style="186" customWidth="1"/>
    <col min="12693" max="12693" width="12.5546875" style="186" customWidth="1"/>
    <col min="12694" max="12694" width="21" style="186" customWidth="1"/>
    <col min="12695" max="12695" width="16.44140625" style="186" customWidth="1"/>
    <col min="12696" max="12940" width="11.44140625" style="186"/>
    <col min="12941" max="12941" width="22.88671875" style="186" customWidth="1"/>
    <col min="12942" max="12942" width="44.44140625" style="186" customWidth="1"/>
    <col min="12943" max="12943" width="11" style="186" customWidth="1"/>
    <col min="12944" max="12944" width="8.44140625" style="186" customWidth="1"/>
    <col min="12945" max="12945" width="11" style="186" customWidth="1"/>
    <col min="12946" max="12946" width="10.5546875" style="186" customWidth="1"/>
    <col min="12947" max="12947" width="14" style="186" customWidth="1"/>
    <col min="12948" max="12948" width="10.44140625" style="186" customWidth="1"/>
    <col min="12949" max="12949" width="12.5546875" style="186" customWidth="1"/>
    <col min="12950" max="12950" width="21" style="186" customWidth="1"/>
    <col min="12951" max="12951" width="16.44140625" style="186" customWidth="1"/>
    <col min="12952" max="13196" width="11.44140625" style="186"/>
    <col min="13197" max="13197" width="22.88671875" style="186" customWidth="1"/>
    <col min="13198" max="13198" width="44.44140625" style="186" customWidth="1"/>
    <col min="13199" max="13199" width="11" style="186" customWidth="1"/>
    <col min="13200" max="13200" width="8.44140625" style="186" customWidth="1"/>
    <col min="13201" max="13201" width="11" style="186" customWidth="1"/>
    <col min="13202" max="13202" width="10.5546875" style="186" customWidth="1"/>
    <col min="13203" max="13203" width="14" style="186" customWidth="1"/>
    <col min="13204" max="13204" width="10.44140625" style="186" customWidth="1"/>
    <col min="13205" max="13205" width="12.5546875" style="186" customWidth="1"/>
    <col min="13206" max="13206" width="21" style="186" customWidth="1"/>
    <col min="13207" max="13207" width="16.44140625" style="186" customWidth="1"/>
    <col min="13208" max="13452" width="11.44140625" style="186"/>
    <col min="13453" max="13453" width="22.88671875" style="186" customWidth="1"/>
    <col min="13454" max="13454" width="44.44140625" style="186" customWidth="1"/>
    <col min="13455" max="13455" width="11" style="186" customWidth="1"/>
    <col min="13456" max="13456" width="8.44140625" style="186" customWidth="1"/>
    <col min="13457" max="13457" width="11" style="186" customWidth="1"/>
    <col min="13458" max="13458" width="10.5546875" style="186" customWidth="1"/>
    <col min="13459" max="13459" width="14" style="186" customWidth="1"/>
    <col min="13460" max="13460" width="10.44140625" style="186" customWidth="1"/>
    <col min="13461" max="13461" width="12.5546875" style="186" customWidth="1"/>
    <col min="13462" max="13462" width="21" style="186" customWidth="1"/>
    <col min="13463" max="13463" width="16.44140625" style="186" customWidth="1"/>
    <col min="13464" max="13708" width="11.44140625" style="186"/>
    <col min="13709" max="13709" width="22.88671875" style="186" customWidth="1"/>
    <col min="13710" max="13710" width="44.44140625" style="186" customWidth="1"/>
    <col min="13711" max="13711" width="11" style="186" customWidth="1"/>
    <col min="13712" max="13712" width="8.44140625" style="186" customWidth="1"/>
    <col min="13713" max="13713" width="11" style="186" customWidth="1"/>
    <col min="13714" max="13714" width="10.5546875" style="186" customWidth="1"/>
    <col min="13715" max="13715" width="14" style="186" customWidth="1"/>
    <col min="13716" max="13716" width="10.44140625" style="186" customWidth="1"/>
    <col min="13717" max="13717" width="12.5546875" style="186" customWidth="1"/>
    <col min="13718" max="13718" width="21" style="186" customWidth="1"/>
    <col min="13719" max="13719" width="16.44140625" style="186" customWidth="1"/>
    <col min="13720" max="13964" width="11.44140625" style="186"/>
    <col min="13965" max="13965" width="22.88671875" style="186" customWidth="1"/>
    <col min="13966" max="13966" width="44.44140625" style="186" customWidth="1"/>
    <col min="13967" max="13967" width="11" style="186" customWidth="1"/>
    <col min="13968" max="13968" width="8.44140625" style="186" customWidth="1"/>
    <col min="13969" max="13969" width="11" style="186" customWidth="1"/>
    <col min="13970" max="13970" width="10.5546875" style="186" customWidth="1"/>
    <col min="13971" max="13971" width="14" style="186" customWidth="1"/>
    <col min="13972" max="13972" width="10.44140625" style="186" customWidth="1"/>
    <col min="13973" max="13973" width="12.5546875" style="186" customWidth="1"/>
    <col min="13974" max="13974" width="21" style="186" customWidth="1"/>
    <col min="13975" max="13975" width="16.44140625" style="186" customWidth="1"/>
    <col min="13976" max="14220" width="11.44140625" style="186"/>
    <col min="14221" max="14221" width="22.88671875" style="186" customWidth="1"/>
    <col min="14222" max="14222" width="44.44140625" style="186" customWidth="1"/>
    <col min="14223" max="14223" width="11" style="186" customWidth="1"/>
    <col min="14224" max="14224" width="8.44140625" style="186" customWidth="1"/>
    <col min="14225" max="14225" width="11" style="186" customWidth="1"/>
    <col min="14226" max="14226" width="10.5546875" style="186" customWidth="1"/>
    <col min="14227" max="14227" width="14" style="186" customWidth="1"/>
    <col min="14228" max="14228" width="10.44140625" style="186" customWidth="1"/>
    <col min="14229" max="14229" width="12.5546875" style="186" customWidth="1"/>
    <col min="14230" max="14230" width="21" style="186" customWidth="1"/>
    <col min="14231" max="14231" width="16.44140625" style="186" customWidth="1"/>
    <col min="14232" max="14476" width="11.44140625" style="186"/>
    <col min="14477" max="14477" width="22.88671875" style="186" customWidth="1"/>
    <col min="14478" max="14478" width="44.44140625" style="186" customWidth="1"/>
    <col min="14479" max="14479" width="11" style="186" customWidth="1"/>
    <col min="14480" max="14480" width="8.44140625" style="186" customWidth="1"/>
    <col min="14481" max="14481" width="11" style="186" customWidth="1"/>
    <col min="14482" max="14482" width="10.5546875" style="186" customWidth="1"/>
    <col min="14483" max="14483" width="14" style="186" customWidth="1"/>
    <col min="14484" max="14484" width="10.44140625" style="186" customWidth="1"/>
    <col min="14485" max="14485" width="12.5546875" style="186" customWidth="1"/>
    <col min="14486" max="14486" width="21" style="186" customWidth="1"/>
    <col min="14487" max="14487" width="16.44140625" style="186" customWidth="1"/>
    <col min="14488" max="14732" width="11.44140625" style="186"/>
    <col min="14733" max="14733" width="22.88671875" style="186" customWidth="1"/>
    <col min="14734" max="14734" width="44.44140625" style="186" customWidth="1"/>
    <col min="14735" max="14735" width="11" style="186" customWidth="1"/>
    <col min="14736" max="14736" width="8.44140625" style="186" customWidth="1"/>
    <col min="14737" max="14737" width="11" style="186" customWidth="1"/>
    <col min="14738" max="14738" width="10.5546875" style="186" customWidth="1"/>
    <col min="14739" max="14739" width="14" style="186" customWidth="1"/>
    <col min="14740" max="14740" width="10.44140625" style="186" customWidth="1"/>
    <col min="14741" max="14741" width="12.5546875" style="186" customWidth="1"/>
    <col min="14742" max="14742" width="21" style="186" customWidth="1"/>
    <col min="14743" max="14743" width="16.44140625" style="186" customWidth="1"/>
    <col min="14744" max="14988" width="11.44140625" style="186"/>
    <col min="14989" max="14989" width="22.88671875" style="186" customWidth="1"/>
    <col min="14990" max="14990" width="44.44140625" style="186" customWidth="1"/>
    <col min="14991" max="14991" width="11" style="186" customWidth="1"/>
    <col min="14992" max="14992" width="8.44140625" style="186" customWidth="1"/>
    <col min="14993" max="14993" width="11" style="186" customWidth="1"/>
    <col min="14994" max="14994" width="10.5546875" style="186" customWidth="1"/>
    <col min="14995" max="14995" width="14" style="186" customWidth="1"/>
    <col min="14996" max="14996" width="10.44140625" style="186" customWidth="1"/>
    <col min="14997" max="14997" width="12.5546875" style="186" customWidth="1"/>
    <col min="14998" max="14998" width="21" style="186" customWidth="1"/>
    <col min="14999" max="14999" width="16.44140625" style="186" customWidth="1"/>
    <col min="15000" max="15244" width="11.44140625" style="186"/>
    <col min="15245" max="15245" width="22.88671875" style="186" customWidth="1"/>
    <col min="15246" max="15246" width="44.44140625" style="186" customWidth="1"/>
    <col min="15247" max="15247" width="11" style="186" customWidth="1"/>
    <col min="15248" max="15248" width="8.44140625" style="186" customWidth="1"/>
    <col min="15249" max="15249" width="11" style="186" customWidth="1"/>
    <col min="15250" max="15250" width="10.5546875" style="186" customWidth="1"/>
    <col min="15251" max="15251" width="14" style="186" customWidth="1"/>
    <col min="15252" max="15252" width="10.44140625" style="186" customWidth="1"/>
    <col min="15253" max="15253" width="12.5546875" style="186" customWidth="1"/>
    <col min="15254" max="15254" width="21" style="186" customWidth="1"/>
    <col min="15255" max="15255" width="16.44140625" style="186" customWidth="1"/>
    <col min="15256" max="15500" width="11.44140625" style="186"/>
    <col min="15501" max="15501" width="22.88671875" style="186" customWidth="1"/>
    <col min="15502" max="15502" width="44.44140625" style="186" customWidth="1"/>
    <col min="15503" max="15503" width="11" style="186" customWidth="1"/>
    <col min="15504" max="15504" width="8.44140625" style="186" customWidth="1"/>
    <col min="15505" max="15505" width="11" style="186" customWidth="1"/>
    <col min="15506" max="15506" width="10.5546875" style="186" customWidth="1"/>
    <col min="15507" max="15507" width="14" style="186" customWidth="1"/>
    <col min="15508" max="15508" width="10.44140625" style="186" customWidth="1"/>
    <col min="15509" max="15509" width="12.5546875" style="186" customWidth="1"/>
    <col min="15510" max="15510" width="21" style="186" customWidth="1"/>
    <col min="15511" max="15511" width="16.44140625" style="186" customWidth="1"/>
    <col min="15512" max="15756" width="11.44140625" style="186"/>
    <col min="15757" max="15757" width="22.88671875" style="186" customWidth="1"/>
    <col min="15758" max="15758" width="44.44140625" style="186" customWidth="1"/>
    <col min="15759" max="15759" width="11" style="186" customWidth="1"/>
    <col min="15760" max="15760" width="8.44140625" style="186" customWidth="1"/>
    <col min="15761" max="15761" width="11" style="186" customWidth="1"/>
    <col min="15762" max="15762" width="10.5546875" style="186" customWidth="1"/>
    <col min="15763" max="15763" width="14" style="186" customWidth="1"/>
    <col min="15764" max="15764" width="10.44140625" style="186" customWidth="1"/>
    <col min="15765" max="15765" width="12.5546875" style="186" customWidth="1"/>
    <col min="15766" max="15766" width="21" style="186" customWidth="1"/>
    <col min="15767" max="15767" width="16.44140625" style="186" customWidth="1"/>
    <col min="15768" max="16012" width="11.44140625" style="186"/>
    <col min="16013" max="16013" width="22.88671875" style="186" customWidth="1"/>
    <col min="16014" max="16014" width="44.44140625" style="186" customWidth="1"/>
    <col min="16015" max="16015" width="11" style="186" customWidth="1"/>
    <col min="16016" max="16016" width="8.44140625" style="186" customWidth="1"/>
    <col min="16017" max="16017" width="11" style="186" customWidth="1"/>
    <col min="16018" max="16018" width="10.5546875" style="186" customWidth="1"/>
    <col min="16019" max="16019" width="14" style="186" customWidth="1"/>
    <col min="16020" max="16020" width="10.44140625" style="186" customWidth="1"/>
    <col min="16021" max="16021" width="12.5546875" style="186" customWidth="1"/>
    <col min="16022" max="16022" width="21" style="186" customWidth="1"/>
    <col min="16023" max="16023" width="16.44140625" style="186" customWidth="1"/>
    <col min="16024" max="16384" width="11.44140625" style="186"/>
  </cols>
  <sheetData>
    <row r="1" spans="1:22" s="43" customFormat="1" ht="57.75" customHeight="1" x14ac:dyDescent="0.25">
      <c r="A1" s="737" t="s">
        <v>1259</v>
      </c>
      <c r="B1" s="735" t="s">
        <v>1</v>
      </c>
      <c r="C1" s="737" t="s">
        <v>1260</v>
      </c>
      <c r="D1" s="737" t="s">
        <v>1261</v>
      </c>
      <c r="E1" s="737" t="s">
        <v>3</v>
      </c>
      <c r="F1" s="737" t="s">
        <v>1262</v>
      </c>
      <c r="G1" s="737" t="s">
        <v>1263</v>
      </c>
      <c r="H1" s="737" t="s">
        <v>1264</v>
      </c>
      <c r="I1" s="737" t="s">
        <v>6</v>
      </c>
      <c r="J1" s="997" t="s">
        <v>1721</v>
      </c>
      <c r="K1" s="997" t="s">
        <v>78</v>
      </c>
      <c r="L1" s="997" t="s">
        <v>74</v>
      </c>
      <c r="M1" s="997" t="s">
        <v>76</v>
      </c>
      <c r="N1" s="997" t="s">
        <v>73</v>
      </c>
      <c r="O1" s="997" t="s">
        <v>72</v>
      </c>
      <c r="P1" s="997" t="s">
        <v>75</v>
      </c>
      <c r="Q1" s="997" t="s">
        <v>77</v>
      </c>
      <c r="R1" s="997" t="s">
        <v>86</v>
      </c>
      <c r="S1" s="974" t="s">
        <v>2784</v>
      </c>
      <c r="T1" s="974" t="s">
        <v>2789</v>
      </c>
      <c r="U1" s="997" t="s">
        <v>196</v>
      </c>
      <c r="V1" s="974" t="s">
        <v>1717</v>
      </c>
    </row>
    <row r="2" spans="1:22" s="43" customFormat="1" ht="97.5" customHeight="1" x14ac:dyDescent="0.25">
      <c r="A2" s="738"/>
      <c r="B2" s="736"/>
      <c r="C2" s="738" t="s">
        <v>7</v>
      </c>
      <c r="D2" s="738" t="s">
        <v>7</v>
      </c>
      <c r="E2" s="738" t="s">
        <v>8</v>
      </c>
      <c r="F2" s="738" t="s">
        <v>1265</v>
      </c>
      <c r="G2" s="738" t="s">
        <v>1266</v>
      </c>
      <c r="H2" s="738" t="s">
        <v>1267</v>
      </c>
      <c r="I2" s="738" t="s">
        <v>11</v>
      </c>
      <c r="J2" s="998"/>
      <c r="K2" s="998"/>
      <c r="L2" s="998"/>
      <c r="M2" s="998"/>
      <c r="N2" s="998"/>
      <c r="O2" s="998"/>
      <c r="P2" s="998"/>
      <c r="Q2" s="998"/>
      <c r="R2" s="999"/>
      <c r="S2" s="977"/>
      <c r="T2" s="977"/>
      <c r="U2" s="998"/>
      <c r="V2" s="975"/>
    </row>
    <row r="3" spans="1:22" s="43" customFormat="1" ht="224.25" customHeight="1" x14ac:dyDescent="0.25">
      <c r="A3" s="167" t="s">
        <v>39</v>
      </c>
      <c r="B3" s="739" t="s">
        <v>470</v>
      </c>
      <c r="C3" s="739" t="s">
        <v>1268</v>
      </c>
      <c r="D3" s="739" t="s">
        <v>1269</v>
      </c>
      <c r="E3" s="739" t="s">
        <v>1270</v>
      </c>
      <c r="F3" s="739" t="s">
        <v>1271</v>
      </c>
      <c r="G3" s="739" t="s">
        <v>1272</v>
      </c>
      <c r="H3" s="739" t="s">
        <v>1273</v>
      </c>
      <c r="I3" s="739" t="s">
        <v>1274</v>
      </c>
      <c r="J3" s="739" t="s">
        <v>1722</v>
      </c>
      <c r="K3" s="739" t="s">
        <v>79</v>
      </c>
      <c r="L3" s="739" t="s">
        <v>80</v>
      </c>
      <c r="M3" s="739" t="s">
        <v>81</v>
      </c>
      <c r="N3" s="739" t="s">
        <v>82</v>
      </c>
      <c r="O3" s="739" t="s">
        <v>83</v>
      </c>
      <c r="P3" s="739" t="s">
        <v>84</v>
      </c>
      <c r="Q3" s="739" t="s">
        <v>85</v>
      </c>
      <c r="R3" s="739" t="s">
        <v>87</v>
      </c>
      <c r="S3" s="740" t="s">
        <v>2783</v>
      </c>
      <c r="T3" s="745" t="s">
        <v>2790</v>
      </c>
      <c r="U3" s="739" t="s">
        <v>197</v>
      </c>
      <c r="V3" s="740" t="s">
        <v>1718</v>
      </c>
    </row>
    <row r="4" spans="1:22" s="52" customFormat="1" ht="87" customHeight="1" x14ac:dyDescent="0.3">
      <c r="A4" s="976" t="s">
        <v>1978</v>
      </c>
      <c r="B4" s="976"/>
      <c r="C4" s="976"/>
      <c r="D4" s="976"/>
      <c r="E4" s="976"/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6"/>
      <c r="Q4" s="976"/>
      <c r="R4" s="976"/>
      <c r="S4" s="731"/>
      <c r="T4" s="741"/>
      <c r="U4" s="731"/>
      <c r="V4" s="731"/>
    </row>
    <row r="5" spans="1:22" s="52" customFormat="1" ht="40.5" customHeight="1" x14ac:dyDescent="0.3">
      <c r="A5" s="47" t="s">
        <v>1441</v>
      </c>
      <c r="B5" s="48"/>
      <c r="C5" s="49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22" s="183" customFormat="1" ht="46.8" x14ac:dyDescent="0.3">
      <c r="A6" s="60" t="s">
        <v>1442</v>
      </c>
      <c r="B6" s="74" t="s">
        <v>1443</v>
      </c>
      <c r="C6" s="168">
        <v>3600</v>
      </c>
      <c r="D6" s="62">
        <v>50</v>
      </c>
      <c r="E6" s="66">
        <v>8</v>
      </c>
      <c r="F6" s="62">
        <v>28.8</v>
      </c>
      <c r="G6" s="62">
        <v>24</v>
      </c>
      <c r="H6" s="66">
        <v>28</v>
      </c>
      <c r="I6" s="69" t="s">
        <v>64</v>
      </c>
      <c r="J6" s="917">
        <f t="shared" ref="J6:J15" si="0">S6/(1-R6)</f>
        <v>4.2848000000000006</v>
      </c>
      <c r="K6" s="56">
        <v>0.05</v>
      </c>
      <c r="L6" s="56">
        <v>0.02</v>
      </c>
      <c r="M6" s="56">
        <v>0.03</v>
      </c>
      <c r="N6" s="56">
        <v>0.04</v>
      </c>
      <c r="O6" s="56">
        <v>0.01</v>
      </c>
      <c r="P6" s="56">
        <v>0.1</v>
      </c>
      <c r="Q6" s="56">
        <v>0</v>
      </c>
      <c r="R6" s="56">
        <f t="shared" ref="R6:R15" si="1">SUM(K6:Q6)</f>
        <v>0.25</v>
      </c>
      <c r="S6" s="917">
        <f>T6*1.2</f>
        <v>3.2136000000000005</v>
      </c>
      <c r="T6" s="917">
        <v>2.6780000000000004</v>
      </c>
      <c r="U6" s="57" t="s">
        <v>1022</v>
      </c>
      <c r="V6" s="58" t="s">
        <v>1720</v>
      </c>
    </row>
    <row r="7" spans="1:22" s="183" customFormat="1" ht="46.8" x14ac:dyDescent="0.3">
      <c r="A7" s="60" t="s">
        <v>1444</v>
      </c>
      <c r="B7" s="74" t="s">
        <v>1445</v>
      </c>
      <c r="C7" s="168">
        <v>3600</v>
      </c>
      <c r="D7" s="62">
        <v>75</v>
      </c>
      <c r="E7" s="66">
        <v>8</v>
      </c>
      <c r="F7" s="62">
        <v>28.8</v>
      </c>
      <c r="G7" s="62">
        <v>27.7</v>
      </c>
      <c r="H7" s="66">
        <v>20</v>
      </c>
      <c r="I7" s="69" t="s">
        <v>69</v>
      </c>
      <c r="J7" s="917">
        <f t="shared" si="0"/>
        <v>4.7132799999999992</v>
      </c>
      <c r="K7" s="56">
        <v>0.05</v>
      </c>
      <c r="L7" s="56">
        <v>0.02</v>
      </c>
      <c r="M7" s="56">
        <v>0.03</v>
      </c>
      <c r="N7" s="56">
        <v>0.04</v>
      </c>
      <c r="O7" s="56">
        <v>0.01</v>
      </c>
      <c r="P7" s="56">
        <v>0.1</v>
      </c>
      <c r="Q7" s="56">
        <v>0</v>
      </c>
      <c r="R7" s="56">
        <f t="shared" si="1"/>
        <v>0.25</v>
      </c>
      <c r="S7" s="917">
        <f t="shared" ref="S7:S15" si="2">T7*1.2</f>
        <v>3.5349599999999994</v>
      </c>
      <c r="T7" s="917">
        <v>2.9457999999999998</v>
      </c>
      <c r="U7" s="57" t="s">
        <v>1022</v>
      </c>
      <c r="V7" s="58" t="s">
        <v>1720</v>
      </c>
    </row>
    <row r="8" spans="1:22" s="183" customFormat="1" ht="46.8" x14ac:dyDescent="0.3">
      <c r="A8" s="60" t="s">
        <v>1446</v>
      </c>
      <c r="B8" s="74" t="s">
        <v>1447</v>
      </c>
      <c r="C8" s="168">
        <v>3600</v>
      </c>
      <c r="D8" s="62">
        <v>100</v>
      </c>
      <c r="E8" s="66">
        <v>8</v>
      </c>
      <c r="F8" s="62">
        <v>28.8</v>
      </c>
      <c r="G8" s="62">
        <v>31.4</v>
      </c>
      <c r="H8" s="66">
        <v>16</v>
      </c>
      <c r="I8" s="69" t="s">
        <v>333</v>
      </c>
      <c r="J8" s="917">
        <f t="shared" si="0"/>
        <v>5.1417599999999997</v>
      </c>
      <c r="K8" s="56">
        <v>0.05</v>
      </c>
      <c r="L8" s="56">
        <v>0.02</v>
      </c>
      <c r="M8" s="56">
        <v>0.03</v>
      </c>
      <c r="N8" s="56">
        <v>0.04</v>
      </c>
      <c r="O8" s="56">
        <v>0.01</v>
      </c>
      <c r="P8" s="56">
        <v>0.1</v>
      </c>
      <c r="Q8" s="56">
        <v>0</v>
      </c>
      <c r="R8" s="56">
        <f t="shared" si="1"/>
        <v>0.25</v>
      </c>
      <c r="S8" s="917">
        <f t="shared" si="2"/>
        <v>3.8563199999999997</v>
      </c>
      <c r="T8" s="917">
        <v>3.2136</v>
      </c>
      <c r="U8" s="57" t="s">
        <v>1022</v>
      </c>
      <c r="V8" s="58" t="s">
        <v>1720</v>
      </c>
    </row>
    <row r="9" spans="1:22" s="183" customFormat="1" ht="46.8" x14ac:dyDescent="0.3">
      <c r="A9" s="60" t="s">
        <v>1448</v>
      </c>
      <c r="B9" s="74" t="s">
        <v>1449</v>
      </c>
      <c r="C9" s="168">
        <v>3600</v>
      </c>
      <c r="D9" s="62">
        <v>125</v>
      </c>
      <c r="E9" s="66">
        <v>8</v>
      </c>
      <c r="F9" s="62">
        <v>28.8</v>
      </c>
      <c r="G9" s="62">
        <v>38.299999999999997</v>
      </c>
      <c r="H9" s="66">
        <v>12</v>
      </c>
      <c r="I9" s="69" t="s">
        <v>69</v>
      </c>
      <c r="J9" s="917">
        <f t="shared" si="0"/>
        <v>5.8833599999999997</v>
      </c>
      <c r="K9" s="56">
        <v>0.05</v>
      </c>
      <c r="L9" s="56">
        <v>0.02</v>
      </c>
      <c r="M9" s="56">
        <v>0.03</v>
      </c>
      <c r="N9" s="56">
        <v>0.04</v>
      </c>
      <c r="O9" s="56">
        <v>0.01</v>
      </c>
      <c r="P9" s="56">
        <v>0.1</v>
      </c>
      <c r="Q9" s="56">
        <v>0</v>
      </c>
      <c r="R9" s="56">
        <f t="shared" si="1"/>
        <v>0.25</v>
      </c>
      <c r="S9" s="917">
        <f t="shared" si="2"/>
        <v>4.4125199999999998</v>
      </c>
      <c r="T9" s="917">
        <v>3.6770999999999998</v>
      </c>
      <c r="U9" s="57" t="s">
        <v>1022</v>
      </c>
      <c r="V9" s="58" t="s">
        <v>1720</v>
      </c>
    </row>
    <row r="10" spans="1:22" s="183" customFormat="1" ht="46.8" x14ac:dyDescent="0.3">
      <c r="A10" s="60" t="s">
        <v>1450</v>
      </c>
      <c r="B10" s="74" t="s">
        <v>1451</v>
      </c>
      <c r="C10" s="168">
        <v>3600</v>
      </c>
      <c r="D10" s="62">
        <v>150</v>
      </c>
      <c r="E10" s="66">
        <v>4</v>
      </c>
      <c r="F10" s="62">
        <v>14.4</v>
      </c>
      <c r="G10" s="62">
        <v>21.1</v>
      </c>
      <c r="H10" s="66">
        <v>20</v>
      </c>
      <c r="I10" s="69" t="s">
        <v>69</v>
      </c>
      <c r="J10" s="917">
        <f t="shared" si="0"/>
        <v>7.5148799999999989</v>
      </c>
      <c r="K10" s="56">
        <v>0.05</v>
      </c>
      <c r="L10" s="56">
        <v>0.02</v>
      </c>
      <c r="M10" s="56">
        <v>0.03</v>
      </c>
      <c r="N10" s="56">
        <v>0.04</v>
      </c>
      <c r="O10" s="56">
        <v>0.01</v>
      </c>
      <c r="P10" s="56">
        <v>0.1</v>
      </c>
      <c r="Q10" s="56">
        <v>0</v>
      </c>
      <c r="R10" s="56">
        <f t="shared" si="1"/>
        <v>0.25</v>
      </c>
      <c r="S10" s="917">
        <f t="shared" si="2"/>
        <v>5.6361599999999994</v>
      </c>
      <c r="T10" s="917">
        <v>4.6967999999999996</v>
      </c>
      <c r="U10" s="57" t="s">
        <v>1022</v>
      </c>
      <c r="V10" s="58" t="s">
        <v>1720</v>
      </c>
    </row>
    <row r="11" spans="1:22" s="183" customFormat="1" ht="46.8" x14ac:dyDescent="0.3">
      <c r="A11" s="60" t="s">
        <v>1452</v>
      </c>
      <c r="B11" s="74" t="s">
        <v>1453</v>
      </c>
      <c r="C11" s="168">
        <v>3600</v>
      </c>
      <c r="D11" s="62">
        <v>50</v>
      </c>
      <c r="E11" s="66">
        <v>8</v>
      </c>
      <c r="F11" s="62">
        <v>28.8</v>
      </c>
      <c r="G11" s="62">
        <v>24</v>
      </c>
      <c r="H11" s="66">
        <v>28</v>
      </c>
      <c r="I11" s="69" t="s">
        <v>69</v>
      </c>
      <c r="J11" s="917">
        <f t="shared" si="0"/>
        <v>4.1364799999999997</v>
      </c>
      <c r="K11" s="56">
        <v>0.05</v>
      </c>
      <c r="L11" s="56">
        <v>0.02</v>
      </c>
      <c r="M11" s="56">
        <v>0.03</v>
      </c>
      <c r="N11" s="56">
        <v>0.04</v>
      </c>
      <c r="O11" s="56">
        <v>0.01</v>
      </c>
      <c r="P11" s="56">
        <v>0.1</v>
      </c>
      <c r="Q11" s="56">
        <v>0</v>
      </c>
      <c r="R11" s="56">
        <f t="shared" si="1"/>
        <v>0.25</v>
      </c>
      <c r="S11" s="917">
        <f t="shared" si="2"/>
        <v>3.1023599999999996</v>
      </c>
      <c r="T11" s="917">
        <v>2.5852999999999997</v>
      </c>
      <c r="U11" s="57" t="s">
        <v>1022</v>
      </c>
      <c r="V11" s="58" t="s">
        <v>1720</v>
      </c>
    </row>
    <row r="12" spans="1:22" s="183" customFormat="1" ht="46.8" x14ac:dyDescent="0.3">
      <c r="A12" s="60" t="s">
        <v>1454</v>
      </c>
      <c r="B12" s="74" t="s">
        <v>1455</v>
      </c>
      <c r="C12" s="168">
        <v>3600</v>
      </c>
      <c r="D12" s="62">
        <v>75</v>
      </c>
      <c r="E12" s="66">
        <v>8</v>
      </c>
      <c r="F12" s="62">
        <v>28.8</v>
      </c>
      <c r="G12" s="62">
        <v>27.7</v>
      </c>
      <c r="H12" s="66">
        <v>20</v>
      </c>
      <c r="I12" s="69" t="s">
        <v>69</v>
      </c>
      <c r="J12" s="917">
        <f t="shared" si="0"/>
        <v>4.4990399999999999</v>
      </c>
      <c r="K12" s="56">
        <v>0.05</v>
      </c>
      <c r="L12" s="56">
        <v>0.02</v>
      </c>
      <c r="M12" s="56">
        <v>0.03</v>
      </c>
      <c r="N12" s="56">
        <v>0.04</v>
      </c>
      <c r="O12" s="56">
        <v>0.01</v>
      </c>
      <c r="P12" s="56">
        <v>0.1</v>
      </c>
      <c r="Q12" s="56">
        <v>0</v>
      </c>
      <c r="R12" s="56">
        <f t="shared" si="1"/>
        <v>0.25</v>
      </c>
      <c r="S12" s="917">
        <f t="shared" si="2"/>
        <v>3.3742800000000002</v>
      </c>
      <c r="T12" s="917">
        <v>2.8119000000000001</v>
      </c>
      <c r="U12" s="57" t="s">
        <v>1022</v>
      </c>
      <c r="V12" s="58" t="s">
        <v>1720</v>
      </c>
    </row>
    <row r="13" spans="1:22" s="183" customFormat="1" ht="46.8" x14ac:dyDescent="0.3">
      <c r="A13" s="60" t="s">
        <v>1456</v>
      </c>
      <c r="B13" s="74" t="s">
        <v>1457</v>
      </c>
      <c r="C13" s="168">
        <v>3600</v>
      </c>
      <c r="D13" s="62">
        <v>100</v>
      </c>
      <c r="E13" s="66">
        <v>8</v>
      </c>
      <c r="F13" s="62">
        <v>28.8</v>
      </c>
      <c r="G13" s="62">
        <v>31.4</v>
      </c>
      <c r="H13" s="66">
        <v>16</v>
      </c>
      <c r="I13" s="69" t="s">
        <v>69</v>
      </c>
      <c r="J13" s="917">
        <f t="shared" si="0"/>
        <v>4.9110399999999998</v>
      </c>
      <c r="K13" s="56">
        <v>0.05</v>
      </c>
      <c r="L13" s="56">
        <v>0.02</v>
      </c>
      <c r="M13" s="56">
        <v>0.03</v>
      </c>
      <c r="N13" s="56">
        <v>0.04</v>
      </c>
      <c r="O13" s="56">
        <v>0.01</v>
      </c>
      <c r="P13" s="56">
        <v>0.1</v>
      </c>
      <c r="Q13" s="56">
        <v>0</v>
      </c>
      <c r="R13" s="56">
        <f t="shared" si="1"/>
        <v>0.25</v>
      </c>
      <c r="S13" s="917">
        <f t="shared" si="2"/>
        <v>3.6832799999999999</v>
      </c>
      <c r="T13" s="917">
        <v>3.0693999999999999</v>
      </c>
      <c r="U13" s="57" t="s">
        <v>1022</v>
      </c>
      <c r="V13" s="58" t="s">
        <v>1720</v>
      </c>
    </row>
    <row r="14" spans="1:22" s="183" customFormat="1" ht="46.8" x14ac:dyDescent="0.3">
      <c r="A14" s="60" t="s">
        <v>1458</v>
      </c>
      <c r="B14" s="74" t="s">
        <v>1459</v>
      </c>
      <c r="C14" s="168">
        <v>3600</v>
      </c>
      <c r="D14" s="62">
        <v>125</v>
      </c>
      <c r="E14" s="66">
        <v>8</v>
      </c>
      <c r="F14" s="62">
        <v>28.8</v>
      </c>
      <c r="G14" s="62">
        <v>38.299999999999997</v>
      </c>
      <c r="H14" s="66">
        <v>12</v>
      </c>
      <c r="I14" s="69" t="s">
        <v>221</v>
      </c>
      <c r="J14" s="917">
        <f t="shared" si="0"/>
        <v>5.5867199999999997</v>
      </c>
      <c r="K14" s="56">
        <v>0.05</v>
      </c>
      <c r="L14" s="56">
        <v>0.02</v>
      </c>
      <c r="M14" s="56">
        <v>0.03</v>
      </c>
      <c r="N14" s="56">
        <v>0.04</v>
      </c>
      <c r="O14" s="56">
        <v>0.01</v>
      </c>
      <c r="P14" s="56">
        <v>0.1</v>
      </c>
      <c r="Q14" s="56">
        <v>0</v>
      </c>
      <c r="R14" s="56">
        <f t="shared" si="1"/>
        <v>0.25</v>
      </c>
      <c r="S14" s="917">
        <f t="shared" si="2"/>
        <v>4.1900399999999998</v>
      </c>
      <c r="T14" s="917">
        <v>3.4917000000000002</v>
      </c>
      <c r="U14" s="57" t="s">
        <v>1022</v>
      </c>
      <c r="V14" s="58" t="s">
        <v>1720</v>
      </c>
    </row>
    <row r="15" spans="1:22" s="183" customFormat="1" ht="46.8" x14ac:dyDescent="0.3">
      <c r="A15" s="60" t="s">
        <v>1460</v>
      </c>
      <c r="B15" s="74" t="s">
        <v>1461</v>
      </c>
      <c r="C15" s="168">
        <v>3600</v>
      </c>
      <c r="D15" s="62">
        <v>150</v>
      </c>
      <c r="E15" s="66">
        <v>4</v>
      </c>
      <c r="F15" s="62">
        <v>14.4</v>
      </c>
      <c r="G15" s="62">
        <v>21.1</v>
      </c>
      <c r="H15" s="66">
        <v>20</v>
      </c>
      <c r="I15" s="69" t="s">
        <v>221</v>
      </c>
      <c r="J15" s="917">
        <f t="shared" si="0"/>
        <v>7.2182400000000007</v>
      </c>
      <c r="K15" s="56">
        <v>0.05</v>
      </c>
      <c r="L15" s="56">
        <v>0.02</v>
      </c>
      <c r="M15" s="56">
        <v>0.03</v>
      </c>
      <c r="N15" s="56">
        <v>0.04</v>
      </c>
      <c r="O15" s="56">
        <v>0.01</v>
      </c>
      <c r="P15" s="56">
        <v>0.1</v>
      </c>
      <c r="Q15" s="56">
        <v>0</v>
      </c>
      <c r="R15" s="56">
        <f t="shared" si="1"/>
        <v>0.25</v>
      </c>
      <c r="S15" s="917">
        <f t="shared" si="2"/>
        <v>5.4136800000000003</v>
      </c>
      <c r="T15" s="917">
        <v>4.5114000000000001</v>
      </c>
      <c r="U15" s="57" t="s">
        <v>1022</v>
      </c>
      <c r="V15" s="58" t="s">
        <v>1720</v>
      </c>
    </row>
    <row r="16" spans="1:22" s="184" customFormat="1" ht="40.5" customHeight="1" x14ac:dyDescent="0.2">
      <c r="A16" s="94"/>
      <c r="B16" s="95"/>
      <c r="C16" s="96"/>
      <c r="D16" s="96"/>
      <c r="E16" s="96"/>
      <c r="F16" s="96"/>
      <c r="G16" s="96"/>
      <c r="H16" s="96"/>
      <c r="I16" s="96"/>
      <c r="J16" s="929"/>
      <c r="K16" s="95"/>
      <c r="L16" s="95"/>
      <c r="M16" s="95"/>
      <c r="N16" s="95"/>
      <c r="O16" s="95"/>
      <c r="P16" s="95"/>
      <c r="Q16" s="95"/>
      <c r="R16" s="95"/>
      <c r="S16" s="927"/>
      <c r="T16" s="927"/>
      <c r="U16" s="95"/>
      <c r="V16" s="95"/>
    </row>
    <row r="17" spans="1:22" s="52" customFormat="1" ht="40.5" customHeight="1" x14ac:dyDescent="0.3">
      <c r="A17" s="47" t="s">
        <v>1462</v>
      </c>
      <c r="B17" s="48"/>
      <c r="C17" s="49"/>
      <c r="D17" s="49"/>
      <c r="E17" s="49"/>
      <c r="F17" s="50"/>
      <c r="G17" s="51"/>
      <c r="H17" s="51"/>
      <c r="I17" s="51"/>
      <c r="J17" s="932"/>
      <c r="K17" s="48"/>
      <c r="L17" s="48"/>
      <c r="M17" s="48"/>
      <c r="N17" s="48"/>
      <c r="O17" s="48"/>
      <c r="P17" s="48"/>
      <c r="Q17" s="48"/>
      <c r="R17" s="48"/>
      <c r="S17" s="931"/>
      <c r="T17" s="931"/>
      <c r="U17" s="48"/>
      <c r="V17" s="48"/>
    </row>
    <row r="18" spans="1:22" s="183" customFormat="1" ht="40.5" customHeight="1" x14ac:dyDescent="0.3">
      <c r="A18" s="60" t="s">
        <v>1463</v>
      </c>
      <c r="B18" s="74" t="s">
        <v>1464</v>
      </c>
      <c r="C18" s="168">
        <v>18</v>
      </c>
      <c r="D18" s="62">
        <v>50</v>
      </c>
      <c r="E18" s="66">
        <v>50</v>
      </c>
      <c r="F18" s="62" t="s">
        <v>417</v>
      </c>
      <c r="G18" s="62">
        <v>1.2</v>
      </c>
      <c r="H18" s="66">
        <v>360</v>
      </c>
      <c r="I18" s="69" t="s">
        <v>69</v>
      </c>
      <c r="J18" s="917">
        <f t="shared" ref="J18:J40" si="3">S18/(1-R18)</f>
        <v>54.894880000000001</v>
      </c>
      <c r="K18" s="56">
        <v>0.05</v>
      </c>
      <c r="L18" s="56">
        <v>0.02</v>
      </c>
      <c r="M18" s="56">
        <v>0.03</v>
      </c>
      <c r="N18" s="56">
        <v>0.04</v>
      </c>
      <c r="O18" s="56">
        <v>0.01</v>
      </c>
      <c r="P18" s="56">
        <v>0.1</v>
      </c>
      <c r="Q18" s="56">
        <v>0</v>
      </c>
      <c r="R18" s="56">
        <f t="shared" ref="R18:R40" si="4">SUM(K18:Q18)</f>
        <v>0.25</v>
      </c>
      <c r="S18" s="917">
        <f t="shared" ref="S18:S40" si="5">T18*1.2</f>
        <v>41.17116</v>
      </c>
      <c r="T18" s="917">
        <v>34.3093</v>
      </c>
      <c r="U18" s="57" t="s">
        <v>443</v>
      </c>
      <c r="V18" s="58" t="s">
        <v>1720</v>
      </c>
    </row>
    <row r="19" spans="1:22" s="183" customFormat="1" ht="40.5" customHeight="1" x14ac:dyDescent="0.3">
      <c r="A19" s="60" t="s">
        <v>1465</v>
      </c>
      <c r="B19" s="74" t="s">
        <v>1466</v>
      </c>
      <c r="C19" s="168">
        <v>134</v>
      </c>
      <c r="D19" s="62">
        <v>50</v>
      </c>
      <c r="E19" s="66">
        <v>100</v>
      </c>
      <c r="F19" s="62" t="s">
        <v>417</v>
      </c>
      <c r="G19" s="62">
        <v>5.8</v>
      </c>
      <c r="H19" s="66" t="s">
        <v>417</v>
      </c>
      <c r="I19" s="69" t="s">
        <v>69</v>
      </c>
      <c r="J19" s="917">
        <f t="shared" si="3"/>
        <v>119.26576</v>
      </c>
      <c r="K19" s="56">
        <v>0.05</v>
      </c>
      <c r="L19" s="56">
        <v>0.02</v>
      </c>
      <c r="M19" s="56">
        <v>0.03</v>
      </c>
      <c r="N19" s="56">
        <v>0.04</v>
      </c>
      <c r="O19" s="56">
        <v>0.01</v>
      </c>
      <c r="P19" s="56">
        <v>0.1</v>
      </c>
      <c r="Q19" s="56">
        <v>0</v>
      </c>
      <c r="R19" s="56">
        <f t="shared" si="4"/>
        <v>0.25</v>
      </c>
      <c r="S19" s="917">
        <f t="shared" si="5"/>
        <v>89.44932</v>
      </c>
      <c r="T19" s="917">
        <v>74.5411</v>
      </c>
      <c r="U19" s="57" t="s">
        <v>443</v>
      </c>
      <c r="V19" s="58" t="s">
        <v>1720</v>
      </c>
    </row>
    <row r="20" spans="1:22" s="183" customFormat="1" ht="40.5" customHeight="1" x14ac:dyDescent="0.3">
      <c r="A20" s="60" t="s">
        <v>1467</v>
      </c>
      <c r="B20" s="74" t="s">
        <v>1468</v>
      </c>
      <c r="C20" s="168">
        <v>80</v>
      </c>
      <c r="D20" s="62">
        <v>50</v>
      </c>
      <c r="E20" s="66">
        <v>100</v>
      </c>
      <c r="F20" s="62" t="s">
        <v>417</v>
      </c>
      <c r="G20" s="62">
        <v>8</v>
      </c>
      <c r="H20" s="66" t="s">
        <v>417</v>
      </c>
      <c r="I20" s="69" t="s">
        <v>69</v>
      </c>
      <c r="J20" s="917">
        <f t="shared" si="3"/>
        <v>83.306399999999996</v>
      </c>
      <c r="K20" s="56">
        <v>0.05</v>
      </c>
      <c r="L20" s="56">
        <v>0.02</v>
      </c>
      <c r="M20" s="56">
        <v>0.03</v>
      </c>
      <c r="N20" s="56">
        <v>0.04</v>
      </c>
      <c r="O20" s="56">
        <v>0.01</v>
      </c>
      <c r="P20" s="56">
        <v>0.1</v>
      </c>
      <c r="Q20" s="56">
        <v>0</v>
      </c>
      <c r="R20" s="56">
        <f t="shared" si="4"/>
        <v>0.25</v>
      </c>
      <c r="S20" s="917">
        <f t="shared" si="5"/>
        <v>62.479799999999997</v>
      </c>
      <c r="T20" s="917">
        <v>52.066499999999998</v>
      </c>
      <c r="U20" s="57" t="s">
        <v>443</v>
      </c>
      <c r="V20" s="58" t="s">
        <v>1720</v>
      </c>
    </row>
    <row r="21" spans="1:22" s="183" customFormat="1" ht="40.5" customHeight="1" x14ac:dyDescent="0.3">
      <c r="A21" s="60" t="s">
        <v>1469</v>
      </c>
      <c r="B21" s="74" t="s">
        <v>1470</v>
      </c>
      <c r="C21" s="168">
        <v>84</v>
      </c>
      <c r="D21" s="62">
        <v>50</v>
      </c>
      <c r="E21" s="66">
        <v>100</v>
      </c>
      <c r="F21" s="62" t="s">
        <v>417</v>
      </c>
      <c r="G21" s="62">
        <v>5.8</v>
      </c>
      <c r="H21" s="66" t="s">
        <v>417</v>
      </c>
      <c r="I21" s="69" t="s">
        <v>69</v>
      </c>
      <c r="J21" s="917">
        <f t="shared" si="3"/>
        <v>110.24000000000001</v>
      </c>
      <c r="K21" s="56">
        <v>0.05</v>
      </c>
      <c r="L21" s="56">
        <v>0.02</v>
      </c>
      <c r="M21" s="56">
        <v>0.03</v>
      </c>
      <c r="N21" s="56">
        <v>0.04</v>
      </c>
      <c r="O21" s="56">
        <v>0.01</v>
      </c>
      <c r="P21" s="56">
        <v>0.1</v>
      </c>
      <c r="Q21" s="56">
        <v>0</v>
      </c>
      <c r="R21" s="56">
        <f t="shared" si="4"/>
        <v>0.25</v>
      </c>
      <c r="S21" s="917">
        <f t="shared" si="5"/>
        <v>82.68</v>
      </c>
      <c r="T21" s="917">
        <v>68.900000000000006</v>
      </c>
      <c r="U21" s="57" t="s">
        <v>443</v>
      </c>
      <c r="V21" s="58" t="s">
        <v>1720</v>
      </c>
    </row>
    <row r="22" spans="1:22" s="183" customFormat="1" ht="40.5" customHeight="1" x14ac:dyDescent="0.3">
      <c r="A22" s="60" t="s">
        <v>1471</v>
      </c>
      <c r="B22" s="74" t="s">
        <v>1472</v>
      </c>
      <c r="C22" s="168">
        <v>84</v>
      </c>
      <c r="D22" s="62">
        <v>50</v>
      </c>
      <c r="E22" s="66">
        <v>100</v>
      </c>
      <c r="F22" s="62" t="s">
        <v>417</v>
      </c>
      <c r="G22" s="62">
        <v>5.8</v>
      </c>
      <c r="H22" s="66" t="s">
        <v>417</v>
      </c>
      <c r="I22" s="69" t="s">
        <v>69</v>
      </c>
      <c r="J22" s="917">
        <f t="shared" si="3"/>
        <v>77.599999999999994</v>
      </c>
      <c r="K22" s="56">
        <v>0.05</v>
      </c>
      <c r="L22" s="56">
        <v>0.02</v>
      </c>
      <c r="M22" s="56">
        <v>0.03</v>
      </c>
      <c r="N22" s="56">
        <v>0.04</v>
      </c>
      <c r="O22" s="56">
        <v>0.01</v>
      </c>
      <c r="P22" s="56">
        <v>0.1</v>
      </c>
      <c r="Q22" s="56">
        <v>0</v>
      </c>
      <c r="R22" s="56">
        <f t="shared" si="4"/>
        <v>0.25</v>
      </c>
      <c r="S22" s="917">
        <f t="shared" si="5"/>
        <v>58.199999999999996</v>
      </c>
      <c r="T22" s="917">
        <v>48.5</v>
      </c>
      <c r="U22" s="57" t="s">
        <v>443</v>
      </c>
      <c r="V22" s="58" t="s">
        <v>1720</v>
      </c>
    </row>
    <row r="23" spans="1:22" s="183" customFormat="1" ht="40.5" customHeight="1" x14ac:dyDescent="0.3">
      <c r="A23" s="60" t="s">
        <v>2462</v>
      </c>
      <c r="B23" s="74" t="s">
        <v>1473</v>
      </c>
      <c r="C23" s="168">
        <v>18</v>
      </c>
      <c r="D23" s="62">
        <v>75</v>
      </c>
      <c r="E23" s="66">
        <v>50</v>
      </c>
      <c r="F23" s="62" t="s">
        <v>417</v>
      </c>
      <c r="G23" s="62">
        <v>1.5</v>
      </c>
      <c r="H23" s="66">
        <v>360</v>
      </c>
      <c r="I23" s="69" t="s">
        <v>69</v>
      </c>
      <c r="J23" s="917">
        <f t="shared" si="3"/>
        <v>55.834240000000015</v>
      </c>
      <c r="K23" s="56">
        <v>0.05</v>
      </c>
      <c r="L23" s="56">
        <v>0.02</v>
      </c>
      <c r="M23" s="56">
        <v>0.03</v>
      </c>
      <c r="N23" s="56">
        <v>0.04</v>
      </c>
      <c r="O23" s="56">
        <v>0.01</v>
      </c>
      <c r="P23" s="56">
        <v>0.1</v>
      </c>
      <c r="Q23" s="56">
        <v>0</v>
      </c>
      <c r="R23" s="56">
        <f t="shared" si="4"/>
        <v>0.25</v>
      </c>
      <c r="S23" s="917">
        <f t="shared" si="5"/>
        <v>41.87568000000001</v>
      </c>
      <c r="T23" s="917">
        <v>34.896400000000007</v>
      </c>
      <c r="U23" s="57" t="s">
        <v>443</v>
      </c>
      <c r="V23" s="58" t="s">
        <v>1720</v>
      </c>
    </row>
    <row r="24" spans="1:22" s="183" customFormat="1" ht="40.5" customHeight="1" x14ac:dyDescent="0.3">
      <c r="A24" s="60" t="s">
        <v>1474</v>
      </c>
      <c r="B24" s="74" t="s">
        <v>1475</v>
      </c>
      <c r="C24" s="168">
        <v>122</v>
      </c>
      <c r="D24" s="62">
        <v>75</v>
      </c>
      <c r="E24" s="66">
        <v>100</v>
      </c>
      <c r="F24" s="62" t="s">
        <v>417</v>
      </c>
      <c r="G24" s="62">
        <v>8.1</v>
      </c>
      <c r="H24" s="66" t="s">
        <v>417</v>
      </c>
      <c r="I24" s="69" t="s">
        <v>69</v>
      </c>
      <c r="J24" s="917">
        <f t="shared" si="3"/>
        <v>123.07264000000002</v>
      </c>
      <c r="K24" s="56">
        <v>0.05</v>
      </c>
      <c r="L24" s="56">
        <v>0.02</v>
      </c>
      <c r="M24" s="56">
        <v>0.03</v>
      </c>
      <c r="N24" s="56">
        <v>0.04</v>
      </c>
      <c r="O24" s="56">
        <v>0.01</v>
      </c>
      <c r="P24" s="56">
        <v>0.1</v>
      </c>
      <c r="Q24" s="56">
        <v>0</v>
      </c>
      <c r="R24" s="56">
        <f t="shared" si="4"/>
        <v>0.25</v>
      </c>
      <c r="S24" s="917">
        <f t="shared" si="5"/>
        <v>92.304480000000012</v>
      </c>
      <c r="T24" s="917">
        <v>76.920400000000015</v>
      </c>
      <c r="U24" s="57" t="s">
        <v>443</v>
      </c>
      <c r="V24" s="58" t="s">
        <v>1720</v>
      </c>
    </row>
    <row r="25" spans="1:22" s="184" customFormat="1" ht="40.5" customHeight="1" x14ac:dyDescent="0.3">
      <c r="A25" s="60" t="s">
        <v>1476</v>
      </c>
      <c r="B25" s="74" t="s">
        <v>1477</v>
      </c>
      <c r="C25" s="168">
        <v>80</v>
      </c>
      <c r="D25" s="62">
        <v>75</v>
      </c>
      <c r="E25" s="66">
        <v>100</v>
      </c>
      <c r="F25" s="62" t="s">
        <v>417</v>
      </c>
      <c r="G25" s="62">
        <v>8.3000000000000007</v>
      </c>
      <c r="H25" s="66" t="s">
        <v>417</v>
      </c>
      <c r="I25" s="69" t="s">
        <v>69</v>
      </c>
      <c r="J25" s="917">
        <f t="shared" si="3"/>
        <v>96.539840000000012</v>
      </c>
      <c r="K25" s="56">
        <v>0.05</v>
      </c>
      <c r="L25" s="56">
        <v>0.02</v>
      </c>
      <c r="M25" s="56">
        <v>0.03</v>
      </c>
      <c r="N25" s="56">
        <v>0.04</v>
      </c>
      <c r="O25" s="56">
        <v>0.01</v>
      </c>
      <c r="P25" s="56">
        <v>0.1</v>
      </c>
      <c r="Q25" s="56">
        <v>0</v>
      </c>
      <c r="R25" s="56">
        <f t="shared" si="4"/>
        <v>0.25</v>
      </c>
      <c r="S25" s="917">
        <f t="shared" si="5"/>
        <v>72.404880000000006</v>
      </c>
      <c r="T25" s="917">
        <v>60.337400000000002</v>
      </c>
      <c r="U25" s="57" t="s">
        <v>443</v>
      </c>
      <c r="V25" s="58" t="s">
        <v>1720</v>
      </c>
    </row>
    <row r="26" spans="1:22" s="183" customFormat="1" ht="40.5" customHeight="1" x14ac:dyDescent="0.3">
      <c r="A26" s="60" t="s">
        <v>1478</v>
      </c>
      <c r="B26" s="74" t="s">
        <v>1479</v>
      </c>
      <c r="C26" s="168">
        <v>84</v>
      </c>
      <c r="D26" s="62">
        <v>75</v>
      </c>
      <c r="E26" s="66">
        <v>100</v>
      </c>
      <c r="F26" s="62" t="s">
        <v>417</v>
      </c>
      <c r="G26" s="62">
        <v>8.1</v>
      </c>
      <c r="H26" s="66" t="s">
        <v>417</v>
      </c>
      <c r="I26" s="69" t="s">
        <v>69</v>
      </c>
      <c r="J26" s="917">
        <f t="shared" si="3"/>
        <v>113.60000000000001</v>
      </c>
      <c r="K26" s="56">
        <v>0.05</v>
      </c>
      <c r="L26" s="56">
        <v>0.02</v>
      </c>
      <c r="M26" s="56">
        <v>0.03</v>
      </c>
      <c r="N26" s="56">
        <v>0.04</v>
      </c>
      <c r="O26" s="56">
        <v>0.01</v>
      </c>
      <c r="P26" s="56">
        <v>0.1</v>
      </c>
      <c r="Q26" s="56">
        <v>0</v>
      </c>
      <c r="R26" s="56">
        <f t="shared" si="4"/>
        <v>0.25</v>
      </c>
      <c r="S26" s="917">
        <f t="shared" si="5"/>
        <v>85.2</v>
      </c>
      <c r="T26" s="917">
        <v>71</v>
      </c>
      <c r="U26" s="57" t="s">
        <v>443</v>
      </c>
      <c r="V26" s="58" t="s">
        <v>1720</v>
      </c>
    </row>
    <row r="27" spans="1:22" s="183" customFormat="1" ht="40.5" customHeight="1" x14ac:dyDescent="0.3">
      <c r="A27" s="60" t="s">
        <v>1480</v>
      </c>
      <c r="B27" s="74" t="s">
        <v>1481</v>
      </c>
      <c r="C27" s="168">
        <v>84</v>
      </c>
      <c r="D27" s="62">
        <v>75</v>
      </c>
      <c r="E27" s="66">
        <v>100</v>
      </c>
      <c r="F27" s="62" t="s">
        <v>417</v>
      </c>
      <c r="G27" s="62">
        <v>8.1</v>
      </c>
      <c r="H27" s="66" t="s">
        <v>417</v>
      </c>
      <c r="I27" s="69" t="s">
        <v>69</v>
      </c>
      <c r="J27" s="917">
        <f t="shared" si="3"/>
        <v>79.839999999999989</v>
      </c>
      <c r="K27" s="56">
        <v>0.05</v>
      </c>
      <c r="L27" s="56">
        <v>0.02</v>
      </c>
      <c r="M27" s="56">
        <v>0.03</v>
      </c>
      <c r="N27" s="56">
        <v>0.04</v>
      </c>
      <c r="O27" s="56">
        <v>0.01</v>
      </c>
      <c r="P27" s="56">
        <v>0.1</v>
      </c>
      <c r="Q27" s="56">
        <v>0</v>
      </c>
      <c r="R27" s="56">
        <f t="shared" si="4"/>
        <v>0.25</v>
      </c>
      <c r="S27" s="917">
        <f t="shared" si="5"/>
        <v>59.879999999999995</v>
      </c>
      <c r="T27" s="917">
        <v>49.9</v>
      </c>
      <c r="U27" s="57" t="s">
        <v>443</v>
      </c>
      <c r="V27" s="58" t="s">
        <v>1720</v>
      </c>
    </row>
    <row r="28" spans="1:22" s="183" customFormat="1" ht="40.5" customHeight="1" x14ac:dyDescent="0.3">
      <c r="A28" s="60" t="s">
        <v>2463</v>
      </c>
      <c r="B28" s="74" t="s">
        <v>1482</v>
      </c>
      <c r="C28" s="168">
        <v>18</v>
      </c>
      <c r="D28" s="62">
        <v>100</v>
      </c>
      <c r="E28" s="66">
        <v>50</v>
      </c>
      <c r="F28" s="62" t="s">
        <v>417</v>
      </c>
      <c r="G28" s="62">
        <v>1.8</v>
      </c>
      <c r="H28" s="66">
        <v>360</v>
      </c>
      <c r="I28" s="69" t="s">
        <v>38</v>
      </c>
      <c r="J28" s="917">
        <f t="shared" si="3"/>
        <v>59.674080000000004</v>
      </c>
      <c r="K28" s="56">
        <v>0.05</v>
      </c>
      <c r="L28" s="56">
        <v>0.02</v>
      </c>
      <c r="M28" s="56">
        <v>0.03</v>
      </c>
      <c r="N28" s="56">
        <v>0.04</v>
      </c>
      <c r="O28" s="56">
        <v>0.01</v>
      </c>
      <c r="P28" s="56">
        <v>0.1</v>
      </c>
      <c r="Q28" s="56">
        <v>0</v>
      </c>
      <c r="R28" s="56">
        <f t="shared" si="4"/>
        <v>0.25</v>
      </c>
      <c r="S28" s="917">
        <f t="shared" si="5"/>
        <v>44.755560000000003</v>
      </c>
      <c r="T28" s="917">
        <v>37.296300000000002</v>
      </c>
      <c r="U28" s="57" t="s">
        <v>443</v>
      </c>
      <c r="V28" s="58" t="s">
        <v>1720</v>
      </c>
    </row>
    <row r="29" spans="1:22" s="184" customFormat="1" ht="40.5" customHeight="1" x14ac:dyDescent="0.3">
      <c r="A29" s="60" t="s">
        <v>1009</v>
      </c>
      <c r="B29" s="87" t="s">
        <v>1010</v>
      </c>
      <c r="C29" s="168">
        <v>131</v>
      </c>
      <c r="D29" s="62">
        <v>100</v>
      </c>
      <c r="E29" s="66">
        <v>100</v>
      </c>
      <c r="F29" s="62" t="s">
        <v>417</v>
      </c>
      <c r="G29" s="62">
        <v>11</v>
      </c>
      <c r="H29" s="66" t="s">
        <v>417</v>
      </c>
      <c r="I29" s="88" t="s">
        <v>38</v>
      </c>
      <c r="J29" s="918">
        <f t="shared" si="3"/>
        <v>128.84064000000001</v>
      </c>
      <c r="K29" s="65">
        <v>0.05</v>
      </c>
      <c r="L29" s="65">
        <v>0.02</v>
      </c>
      <c r="M29" s="65">
        <v>0.03</v>
      </c>
      <c r="N29" s="65">
        <v>0.04</v>
      </c>
      <c r="O29" s="65">
        <v>0.01</v>
      </c>
      <c r="P29" s="65">
        <v>0.1</v>
      </c>
      <c r="Q29" s="65">
        <v>0</v>
      </c>
      <c r="R29" s="65">
        <f t="shared" si="4"/>
        <v>0.25</v>
      </c>
      <c r="S29" s="917">
        <f t="shared" si="5"/>
        <v>96.630480000000006</v>
      </c>
      <c r="T29" s="917">
        <v>80.525400000000005</v>
      </c>
      <c r="U29" s="66" t="s">
        <v>443</v>
      </c>
      <c r="V29" s="67" t="s">
        <v>1720</v>
      </c>
    </row>
    <row r="30" spans="1:22" s="184" customFormat="1" ht="40.5" customHeight="1" x14ac:dyDescent="0.3">
      <c r="A30" s="60" t="s">
        <v>1002</v>
      </c>
      <c r="B30" s="87" t="s">
        <v>1003</v>
      </c>
      <c r="C30" s="168">
        <v>80</v>
      </c>
      <c r="D30" s="62">
        <v>100</v>
      </c>
      <c r="E30" s="66">
        <v>100</v>
      </c>
      <c r="F30" s="62" t="s">
        <v>417</v>
      </c>
      <c r="G30" s="62">
        <v>14</v>
      </c>
      <c r="H30" s="66" t="s">
        <v>417</v>
      </c>
      <c r="I30" s="88" t="s">
        <v>38</v>
      </c>
      <c r="J30" s="918">
        <f t="shared" si="3"/>
        <v>110.39951999999998</v>
      </c>
      <c r="K30" s="65">
        <v>0.05</v>
      </c>
      <c r="L30" s="65">
        <v>0.02</v>
      </c>
      <c r="M30" s="65">
        <v>0.03</v>
      </c>
      <c r="N30" s="65">
        <v>0.04</v>
      </c>
      <c r="O30" s="65">
        <v>0.01</v>
      </c>
      <c r="P30" s="65">
        <v>0.1</v>
      </c>
      <c r="Q30" s="65">
        <v>0</v>
      </c>
      <c r="R30" s="65">
        <f t="shared" si="4"/>
        <v>0.25</v>
      </c>
      <c r="S30" s="917">
        <f t="shared" si="5"/>
        <v>82.799639999999982</v>
      </c>
      <c r="T30" s="917">
        <v>68.99969999999999</v>
      </c>
      <c r="U30" s="66" t="s">
        <v>443</v>
      </c>
      <c r="V30" s="67" t="s">
        <v>1720</v>
      </c>
    </row>
    <row r="31" spans="1:22" s="184" customFormat="1" ht="40.5" customHeight="1" x14ac:dyDescent="0.3">
      <c r="A31" s="60" t="s">
        <v>1012</v>
      </c>
      <c r="B31" s="87" t="s">
        <v>1013</v>
      </c>
      <c r="C31" s="168" t="s">
        <v>417</v>
      </c>
      <c r="D31" s="62">
        <v>100</v>
      </c>
      <c r="E31" s="66">
        <v>100</v>
      </c>
      <c r="F31" s="62" t="s">
        <v>417</v>
      </c>
      <c r="G31" s="62">
        <v>11</v>
      </c>
      <c r="H31" s="66" t="s">
        <v>417</v>
      </c>
      <c r="I31" s="88" t="s">
        <v>38</v>
      </c>
      <c r="J31" s="918">
        <f t="shared" si="3"/>
        <v>120</v>
      </c>
      <c r="K31" s="65">
        <v>0.05</v>
      </c>
      <c r="L31" s="65">
        <v>0.02</v>
      </c>
      <c r="M31" s="65">
        <v>0.03</v>
      </c>
      <c r="N31" s="65">
        <v>0.04</v>
      </c>
      <c r="O31" s="65">
        <v>0.01</v>
      </c>
      <c r="P31" s="65">
        <v>0.1</v>
      </c>
      <c r="Q31" s="65">
        <v>0</v>
      </c>
      <c r="R31" s="65">
        <f t="shared" si="4"/>
        <v>0.25</v>
      </c>
      <c r="S31" s="917">
        <f t="shared" si="5"/>
        <v>90</v>
      </c>
      <c r="T31" s="917">
        <v>75</v>
      </c>
      <c r="U31" s="66" t="s">
        <v>443</v>
      </c>
      <c r="V31" s="67" t="s">
        <v>1720</v>
      </c>
    </row>
    <row r="32" spans="1:22" s="184" customFormat="1" ht="40.5" customHeight="1" x14ac:dyDescent="0.3">
      <c r="A32" s="60" t="s">
        <v>1006</v>
      </c>
      <c r="B32" s="87" t="s">
        <v>1007</v>
      </c>
      <c r="C32" s="168">
        <v>84</v>
      </c>
      <c r="D32" s="62">
        <v>100</v>
      </c>
      <c r="E32" s="66">
        <v>100</v>
      </c>
      <c r="F32" s="62" t="s">
        <v>417</v>
      </c>
      <c r="G32" s="62">
        <v>11</v>
      </c>
      <c r="H32" s="66" t="s">
        <v>417</v>
      </c>
      <c r="I32" s="88" t="s">
        <v>38</v>
      </c>
      <c r="J32" s="918">
        <f t="shared" si="3"/>
        <v>89.600000000000009</v>
      </c>
      <c r="K32" s="65">
        <v>0.05</v>
      </c>
      <c r="L32" s="65">
        <v>0.02</v>
      </c>
      <c r="M32" s="65">
        <v>0.03</v>
      </c>
      <c r="N32" s="65">
        <v>0.04</v>
      </c>
      <c r="O32" s="65">
        <v>0.01</v>
      </c>
      <c r="P32" s="65">
        <v>0.1</v>
      </c>
      <c r="Q32" s="65">
        <v>0</v>
      </c>
      <c r="R32" s="65">
        <f t="shared" si="4"/>
        <v>0.25</v>
      </c>
      <c r="S32" s="917">
        <f t="shared" si="5"/>
        <v>67.2</v>
      </c>
      <c r="T32" s="917">
        <v>56</v>
      </c>
      <c r="U32" s="66" t="s">
        <v>443</v>
      </c>
      <c r="V32" s="67" t="s">
        <v>1720</v>
      </c>
    </row>
    <row r="33" spans="1:22" s="183" customFormat="1" ht="40.5" customHeight="1" x14ac:dyDescent="0.3">
      <c r="A33" s="60" t="s">
        <v>1483</v>
      </c>
      <c r="B33" s="74" t="s">
        <v>1484</v>
      </c>
      <c r="C33" s="168">
        <v>131</v>
      </c>
      <c r="D33" s="62">
        <v>125</v>
      </c>
      <c r="E33" s="66">
        <v>100</v>
      </c>
      <c r="F33" s="62" t="s">
        <v>417</v>
      </c>
      <c r="G33" s="62">
        <v>12.5</v>
      </c>
      <c r="H33" s="66" t="s">
        <v>417</v>
      </c>
      <c r="I33" s="69" t="s">
        <v>69</v>
      </c>
      <c r="J33" s="917">
        <f t="shared" si="3"/>
        <v>136.28960000000001</v>
      </c>
      <c r="K33" s="56">
        <v>0.05</v>
      </c>
      <c r="L33" s="56">
        <v>0.02</v>
      </c>
      <c r="M33" s="56">
        <v>0.03</v>
      </c>
      <c r="N33" s="56">
        <v>0.04</v>
      </c>
      <c r="O33" s="56">
        <v>0.01</v>
      </c>
      <c r="P33" s="56">
        <v>0.1</v>
      </c>
      <c r="Q33" s="56">
        <v>0</v>
      </c>
      <c r="R33" s="56">
        <f t="shared" si="4"/>
        <v>0.25</v>
      </c>
      <c r="S33" s="917">
        <f t="shared" si="5"/>
        <v>102.21720000000001</v>
      </c>
      <c r="T33" s="917">
        <v>85.181000000000012</v>
      </c>
      <c r="U33" s="57" t="s">
        <v>443</v>
      </c>
      <c r="V33" s="58" t="s">
        <v>1720</v>
      </c>
    </row>
    <row r="34" spans="1:22" s="184" customFormat="1" ht="63" customHeight="1" x14ac:dyDescent="0.3">
      <c r="A34" s="60" t="s">
        <v>1485</v>
      </c>
      <c r="B34" s="74" t="s">
        <v>1486</v>
      </c>
      <c r="C34" s="168" t="s">
        <v>417</v>
      </c>
      <c r="D34" s="62">
        <v>125</v>
      </c>
      <c r="E34" s="66">
        <v>100</v>
      </c>
      <c r="F34" s="62" t="s">
        <v>417</v>
      </c>
      <c r="G34" s="62">
        <v>12.5</v>
      </c>
      <c r="H34" s="66" t="s">
        <v>417</v>
      </c>
      <c r="I34" s="69" t="s">
        <v>69</v>
      </c>
      <c r="J34" s="917">
        <f t="shared" si="3"/>
        <v>145.3536</v>
      </c>
      <c r="K34" s="56">
        <v>0.05</v>
      </c>
      <c r="L34" s="56">
        <v>0.02</v>
      </c>
      <c r="M34" s="56">
        <v>0.03</v>
      </c>
      <c r="N34" s="56">
        <v>0.04</v>
      </c>
      <c r="O34" s="56">
        <v>0.01</v>
      </c>
      <c r="P34" s="56">
        <v>0.1</v>
      </c>
      <c r="Q34" s="56">
        <v>0</v>
      </c>
      <c r="R34" s="56">
        <f t="shared" si="4"/>
        <v>0.25</v>
      </c>
      <c r="S34" s="917">
        <f t="shared" si="5"/>
        <v>109.01520000000001</v>
      </c>
      <c r="T34" s="917">
        <v>90.846000000000004</v>
      </c>
      <c r="U34" s="57" t="s">
        <v>443</v>
      </c>
      <c r="V34" s="58" t="s">
        <v>1720</v>
      </c>
    </row>
    <row r="35" spans="1:22" s="183" customFormat="1" ht="60.75" customHeight="1" x14ac:dyDescent="0.3">
      <c r="A35" s="60" t="s">
        <v>1487</v>
      </c>
      <c r="B35" s="74" t="s">
        <v>1488</v>
      </c>
      <c r="C35" s="168">
        <v>84</v>
      </c>
      <c r="D35" s="62">
        <v>125</v>
      </c>
      <c r="E35" s="66">
        <v>100</v>
      </c>
      <c r="F35" s="62" t="s">
        <v>417</v>
      </c>
      <c r="G35" s="62">
        <v>12.5</v>
      </c>
      <c r="H35" s="66" t="s">
        <v>417</v>
      </c>
      <c r="I35" s="69" t="s">
        <v>69</v>
      </c>
      <c r="J35" s="917">
        <f t="shared" si="3"/>
        <v>174.02880000000002</v>
      </c>
      <c r="K35" s="56">
        <v>0.05</v>
      </c>
      <c r="L35" s="56">
        <v>0.02</v>
      </c>
      <c r="M35" s="56">
        <v>0.03</v>
      </c>
      <c r="N35" s="56">
        <v>0.04</v>
      </c>
      <c r="O35" s="56">
        <v>0.01</v>
      </c>
      <c r="P35" s="56">
        <v>0.1</v>
      </c>
      <c r="Q35" s="56">
        <v>0</v>
      </c>
      <c r="R35" s="56">
        <f t="shared" si="4"/>
        <v>0.25</v>
      </c>
      <c r="S35" s="917">
        <f t="shared" si="5"/>
        <v>130.52160000000001</v>
      </c>
      <c r="T35" s="917">
        <v>108.768</v>
      </c>
      <c r="U35" s="57" t="s">
        <v>443</v>
      </c>
      <c r="V35" s="58" t="s">
        <v>1720</v>
      </c>
    </row>
    <row r="36" spans="1:22" s="183" customFormat="1" ht="63" customHeight="1" x14ac:dyDescent="0.3">
      <c r="A36" s="60" t="s">
        <v>1489</v>
      </c>
      <c r="B36" s="74" t="s">
        <v>1490</v>
      </c>
      <c r="C36" s="168">
        <v>84</v>
      </c>
      <c r="D36" s="62">
        <v>125</v>
      </c>
      <c r="E36" s="66">
        <v>100</v>
      </c>
      <c r="F36" s="62" t="s">
        <v>417</v>
      </c>
      <c r="G36" s="62">
        <v>12.5</v>
      </c>
      <c r="H36" s="66" t="s">
        <v>417</v>
      </c>
      <c r="I36" s="69" t="s">
        <v>69</v>
      </c>
      <c r="J36" s="917">
        <f t="shared" si="3"/>
        <v>159.03199999999998</v>
      </c>
      <c r="K36" s="56">
        <v>0.05</v>
      </c>
      <c r="L36" s="56">
        <v>0.02</v>
      </c>
      <c r="M36" s="56">
        <v>0.03</v>
      </c>
      <c r="N36" s="56">
        <v>0.04</v>
      </c>
      <c r="O36" s="56">
        <v>0.01</v>
      </c>
      <c r="P36" s="56">
        <v>0.1</v>
      </c>
      <c r="Q36" s="56">
        <v>0</v>
      </c>
      <c r="R36" s="56">
        <f t="shared" si="4"/>
        <v>0.25</v>
      </c>
      <c r="S36" s="917">
        <f t="shared" si="5"/>
        <v>119.27399999999999</v>
      </c>
      <c r="T36" s="917">
        <v>99.394999999999996</v>
      </c>
      <c r="U36" s="57" t="s">
        <v>443</v>
      </c>
      <c r="V36" s="58" t="s">
        <v>1720</v>
      </c>
    </row>
    <row r="37" spans="1:22" s="183" customFormat="1" ht="40.5" customHeight="1" x14ac:dyDescent="0.3">
      <c r="A37" s="60" t="s">
        <v>1491</v>
      </c>
      <c r="B37" s="74" t="s">
        <v>1492</v>
      </c>
      <c r="C37" s="168" t="s">
        <v>417</v>
      </c>
      <c r="D37" s="62">
        <v>150</v>
      </c>
      <c r="E37" s="66">
        <v>100</v>
      </c>
      <c r="F37" s="62" t="s">
        <v>417</v>
      </c>
      <c r="G37" s="62">
        <v>12.5</v>
      </c>
      <c r="H37" s="66" t="s">
        <v>417</v>
      </c>
      <c r="I37" s="69" t="s">
        <v>69</v>
      </c>
      <c r="J37" s="917">
        <f t="shared" si="3"/>
        <v>141.99168</v>
      </c>
      <c r="K37" s="56">
        <v>0.05</v>
      </c>
      <c r="L37" s="56">
        <v>0.02</v>
      </c>
      <c r="M37" s="56">
        <v>0.03</v>
      </c>
      <c r="N37" s="56">
        <v>0.04</v>
      </c>
      <c r="O37" s="56">
        <v>0.01</v>
      </c>
      <c r="P37" s="56">
        <v>0.1</v>
      </c>
      <c r="Q37" s="56">
        <v>0</v>
      </c>
      <c r="R37" s="56">
        <f t="shared" si="4"/>
        <v>0.25</v>
      </c>
      <c r="S37" s="917">
        <f t="shared" si="5"/>
        <v>106.49375999999999</v>
      </c>
      <c r="T37" s="917">
        <v>88.744799999999998</v>
      </c>
      <c r="U37" s="57" t="s">
        <v>443</v>
      </c>
      <c r="V37" s="58" t="s">
        <v>1720</v>
      </c>
    </row>
    <row r="38" spans="1:22" s="184" customFormat="1" ht="46.8" x14ac:dyDescent="0.3">
      <c r="A38" s="60" t="s">
        <v>1493</v>
      </c>
      <c r="B38" s="74" t="s">
        <v>1494</v>
      </c>
      <c r="C38" s="168">
        <v>200</v>
      </c>
      <c r="D38" s="62">
        <v>150</v>
      </c>
      <c r="E38" s="66">
        <v>100</v>
      </c>
      <c r="F38" s="62" t="s">
        <v>417</v>
      </c>
      <c r="G38" s="62">
        <v>19.5</v>
      </c>
      <c r="H38" s="66" t="s">
        <v>417</v>
      </c>
      <c r="I38" s="69" t="s">
        <v>69</v>
      </c>
      <c r="J38" s="917">
        <f t="shared" si="3"/>
        <v>255.53888000000003</v>
      </c>
      <c r="K38" s="56">
        <v>0.05</v>
      </c>
      <c r="L38" s="56">
        <v>0.02</v>
      </c>
      <c r="M38" s="56">
        <v>0.03</v>
      </c>
      <c r="N38" s="56">
        <v>0.04</v>
      </c>
      <c r="O38" s="56">
        <v>0.01</v>
      </c>
      <c r="P38" s="56">
        <v>0.1</v>
      </c>
      <c r="Q38" s="56">
        <v>0</v>
      </c>
      <c r="R38" s="56">
        <f t="shared" si="4"/>
        <v>0.25</v>
      </c>
      <c r="S38" s="917">
        <f t="shared" si="5"/>
        <v>191.65416000000002</v>
      </c>
      <c r="T38" s="917">
        <v>159.71180000000001</v>
      </c>
      <c r="U38" s="57" t="s">
        <v>443</v>
      </c>
      <c r="V38" s="58" t="s">
        <v>1720</v>
      </c>
    </row>
    <row r="39" spans="1:22" s="183" customFormat="1" ht="46.8" x14ac:dyDescent="0.3">
      <c r="A39" s="60" t="s">
        <v>1495</v>
      </c>
      <c r="B39" s="74" t="s">
        <v>1496</v>
      </c>
      <c r="C39" s="168">
        <v>84</v>
      </c>
      <c r="D39" s="62">
        <v>150</v>
      </c>
      <c r="E39" s="66">
        <v>50</v>
      </c>
      <c r="F39" s="62" t="s">
        <v>417</v>
      </c>
      <c r="G39" s="62">
        <v>7.5</v>
      </c>
      <c r="H39" s="66" t="s">
        <v>417</v>
      </c>
      <c r="I39" s="69" t="s">
        <v>69</v>
      </c>
      <c r="J39" s="917">
        <f t="shared" si="3"/>
        <v>159.44399999999999</v>
      </c>
      <c r="K39" s="56">
        <v>0.05</v>
      </c>
      <c r="L39" s="56">
        <v>0.02</v>
      </c>
      <c r="M39" s="56">
        <v>0.03</v>
      </c>
      <c r="N39" s="56">
        <v>0.04</v>
      </c>
      <c r="O39" s="56">
        <v>0.01</v>
      </c>
      <c r="P39" s="56">
        <v>0.1</v>
      </c>
      <c r="Q39" s="56">
        <v>0</v>
      </c>
      <c r="R39" s="56">
        <f t="shared" si="4"/>
        <v>0.25</v>
      </c>
      <c r="S39" s="917">
        <f t="shared" si="5"/>
        <v>119.583</v>
      </c>
      <c r="T39" s="917">
        <v>99.652500000000003</v>
      </c>
      <c r="U39" s="57" t="s">
        <v>443</v>
      </c>
      <c r="V39" s="58" t="s">
        <v>1720</v>
      </c>
    </row>
    <row r="40" spans="1:22" s="183" customFormat="1" ht="55.5" customHeight="1" x14ac:dyDescent="0.3">
      <c r="A40" s="60" t="s">
        <v>1497</v>
      </c>
      <c r="B40" s="74" t="s">
        <v>1498</v>
      </c>
      <c r="C40" s="168">
        <v>83.2</v>
      </c>
      <c r="D40" s="62">
        <v>150</v>
      </c>
      <c r="E40" s="66">
        <v>50</v>
      </c>
      <c r="F40" s="62" t="s">
        <v>417</v>
      </c>
      <c r="G40" s="62">
        <v>7.5</v>
      </c>
      <c r="H40" s="66" t="s">
        <v>417</v>
      </c>
      <c r="I40" s="69" t="s">
        <v>69</v>
      </c>
      <c r="J40" s="917">
        <f t="shared" si="3"/>
        <v>179.82975999999999</v>
      </c>
      <c r="K40" s="56">
        <v>0.05</v>
      </c>
      <c r="L40" s="56">
        <v>0.02</v>
      </c>
      <c r="M40" s="56">
        <v>0.03</v>
      </c>
      <c r="N40" s="56">
        <v>0.04</v>
      </c>
      <c r="O40" s="56">
        <v>0.01</v>
      </c>
      <c r="P40" s="56">
        <v>0.1</v>
      </c>
      <c r="Q40" s="56">
        <v>0</v>
      </c>
      <c r="R40" s="56">
        <f t="shared" si="4"/>
        <v>0.25</v>
      </c>
      <c r="S40" s="917">
        <f t="shared" si="5"/>
        <v>134.87232</v>
      </c>
      <c r="T40" s="917">
        <v>112.39360000000001</v>
      </c>
      <c r="U40" s="57" t="s">
        <v>443</v>
      </c>
      <c r="V40" s="58" t="s">
        <v>1720</v>
      </c>
    </row>
    <row r="41" spans="1:22" s="52" customFormat="1" ht="19.5" customHeight="1" x14ac:dyDescent="0.3">
      <c r="B41" s="90"/>
      <c r="C41" s="91"/>
    </row>
    <row r="148" spans="9:9" ht="40.5" customHeight="1" x14ac:dyDescent="0.2">
      <c r="I148" s="186">
        <v>1266.6192000000001</v>
      </c>
    </row>
  </sheetData>
  <sheetProtection algorithmName="SHA-512" hashValue="iHjQYZuVk8uPXxcANY/E/sSKuncA2rbnIWnX06QPl8nTDnPvfgwdqiBElo2VFqUbv56Drc1p38K6HQfcC3Rlaw==" saltValue="SQ7Zqa9IR8eG1jeVqthv/g==" spinCount="100000" sheet="1" objects="1" scenarios="1"/>
  <autoFilter ref="A3:V3"/>
  <mergeCells count="15">
    <mergeCell ref="V1:V2"/>
    <mergeCell ref="S1:S2"/>
    <mergeCell ref="T1:T2"/>
    <mergeCell ref="U1:U2"/>
    <mergeCell ref="A4:I4"/>
    <mergeCell ref="J4:R4"/>
    <mergeCell ref="J1:J2"/>
    <mergeCell ref="K1:K2"/>
    <mergeCell ref="L1:L2"/>
    <mergeCell ref="M1:M2"/>
    <mergeCell ref="N1:N2"/>
    <mergeCell ref="P1:P2"/>
    <mergeCell ref="Q1:Q2"/>
    <mergeCell ref="R1:R2"/>
    <mergeCell ref="O1:O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1" firstPageNumber="75" orientation="landscape" useFirstPageNumber="1" r:id="rId1"/>
  <headerFooter scaleWithDoc="0" alignWithMargins="0">
    <oddFooter>&amp;C&amp;P</oddFooter>
  </headerFooter>
  <rowBreaks count="1" manualBreakCount="1">
    <brk id="14" max="2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view="pageBreakPreview" zoomScale="70" zoomScaleSheetLayoutView="70" workbookViewId="0">
      <selection activeCell="J1" sqref="J1:Y1048576"/>
    </sheetView>
  </sheetViews>
  <sheetFormatPr defaultColWidth="11.44140625" defaultRowHeight="13.8" x14ac:dyDescent="0.3"/>
  <cols>
    <col min="1" max="1" width="19.44140625" style="171" customWidth="1"/>
    <col min="2" max="2" width="63" style="172" customWidth="1"/>
    <col min="3" max="3" width="11" style="173" customWidth="1"/>
    <col min="4" max="4" width="8.44140625" style="173" customWidth="1"/>
    <col min="5" max="5" width="11" style="173" customWidth="1"/>
    <col min="6" max="6" width="11.44140625" style="173" customWidth="1"/>
    <col min="7" max="8" width="10.44140625" style="173" customWidth="1"/>
    <col min="9" max="9" width="11.5546875" style="173" customWidth="1"/>
    <col min="10" max="10" width="13" style="173" customWidth="1"/>
    <col min="11" max="11" width="14.44140625" style="173" hidden="1" customWidth="1"/>
    <col min="12" max="12" width="14.5546875" style="173" hidden="1" customWidth="1"/>
    <col min="13" max="13" width="20.5546875" style="173" hidden="1" customWidth="1"/>
    <col min="14" max="14" width="15.44140625" style="173" hidden="1" customWidth="1"/>
    <col min="15" max="15" width="14" style="173" hidden="1" customWidth="1"/>
    <col min="16" max="16" width="14.109375" style="173" hidden="1" customWidth="1"/>
    <col min="17" max="17" width="13.5546875" style="173" hidden="1" customWidth="1"/>
    <col min="18" max="18" width="9" style="173" hidden="1" customWidth="1"/>
    <col min="19" max="19" width="13" style="173" hidden="1" customWidth="1"/>
    <col min="20" max="20" width="13.5546875" style="173" hidden="1" customWidth="1"/>
    <col min="21" max="21" width="13.5546875" style="173" customWidth="1"/>
    <col min="22" max="16384" width="11.44140625" style="173"/>
  </cols>
  <sheetData>
    <row r="1" spans="1:22" s="43" customFormat="1" ht="12.75" customHeight="1" x14ac:dyDescent="0.25">
      <c r="A1" s="737" t="s">
        <v>1259</v>
      </c>
      <c r="B1" s="735" t="s">
        <v>1</v>
      </c>
      <c r="C1" s="737" t="s">
        <v>1260</v>
      </c>
      <c r="D1" s="737" t="s">
        <v>1261</v>
      </c>
      <c r="E1" s="737" t="s">
        <v>3</v>
      </c>
      <c r="F1" s="737" t="s">
        <v>1262</v>
      </c>
      <c r="G1" s="737" t="s">
        <v>1263</v>
      </c>
      <c r="H1" s="737" t="s">
        <v>1264</v>
      </c>
      <c r="I1" s="737" t="s">
        <v>6</v>
      </c>
      <c r="J1" s="997" t="s">
        <v>1721</v>
      </c>
      <c r="K1" s="997" t="s">
        <v>78</v>
      </c>
      <c r="L1" s="997" t="s">
        <v>74</v>
      </c>
      <c r="M1" s="997" t="s">
        <v>76</v>
      </c>
      <c r="N1" s="997" t="s">
        <v>73</v>
      </c>
      <c r="O1" s="997" t="s">
        <v>72</v>
      </c>
      <c r="P1" s="997" t="s">
        <v>75</v>
      </c>
      <c r="Q1" s="997" t="s">
        <v>77</v>
      </c>
      <c r="R1" s="997" t="s">
        <v>86</v>
      </c>
      <c r="S1" s="974" t="s">
        <v>2784</v>
      </c>
      <c r="T1" s="974" t="s">
        <v>2789</v>
      </c>
      <c r="U1" s="997" t="s">
        <v>196</v>
      </c>
      <c r="V1" s="974" t="s">
        <v>1717</v>
      </c>
    </row>
    <row r="2" spans="1:22" s="43" customFormat="1" ht="165.75" customHeight="1" x14ac:dyDescent="0.25">
      <c r="A2" s="738"/>
      <c r="B2" s="736"/>
      <c r="C2" s="738" t="s">
        <v>7</v>
      </c>
      <c r="D2" s="738" t="s">
        <v>7</v>
      </c>
      <c r="E2" s="738" t="s">
        <v>8</v>
      </c>
      <c r="F2" s="738" t="s">
        <v>1265</v>
      </c>
      <c r="G2" s="738" t="s">
        <v>1266</v>
      </c>
      <c r="H2" s="738" t="s">
        <v>1267</v>
      </c>
      <c r="I2" s="738" t="s">
        <v>11</v>
      </c>
      <c r="J2" s="998"/>
      <c r="K2" s="998"/>
      <c r="L2" s="998"/>
      <c r="M2" s="998"/>
      <c r="N2" s="998"/>
      <c r="O2" s="998"/>
      <c r="P2" s="998"/>
      <c r="Q2" s="998"/>
      <c r="R2" s="999"/>
      <c r="S2" s="977"/>
      <c r="T2" s="975"/>
      <c r="U2" s="998"/>
      <c r="V2" s="975"/>
    </row>
    <row r="3" spans="1:22" s="43" customFormat="1" ht="269.25" customHeight="1" x14ac:dyDescent="0.25">
      <c r="A3" s="167" t="s">
        <v>39</v>
      </c>
      <c r="B3" s="739" t="s">
        <v>470</v>
      </c>
      <c r="C3" s="739" t="s">
        <v>1268</v>
      </c>
      <c r="D3" s="739" t="s">
        <v>1269</v>
      </c>
      <c r="E3" s="739" t="s">
        <v>1270</v>
      </c>
      <c r="F3" s="739" t="s">
        <v>1271</v>
      </c>
      <c r="G3" s="739" t="s">
        <v>1272</v>
      </c>
      <c r="H3" s="739" t="s">
        <v>1273</v>
      </c>
      <c r="I3" s="739" t="s">
        <v>1274</v>
      </c>
      <c r="J3" s="739" t="s">
        <v>1722</v>
      </c>
      <c r="K3" s="739" t="s">
        <v>79</v>
      </c>
      <c r="L3" s="739" t="s">
        <v>80</v>
      </c>
      <c r="M3" s="739" t="s">
        <v>81</v>
      </c>
      <c r="N3" s="739" t="s">
        <v>82</v>
      </c>
      <c r="O3" s="739" t="s">
        <v>83</v>
      </c>
      <c r="P3" s="739" t="s">
        <v>84</v>
      </c>
      <c r="Q3" s="739" t="s">
        <v>85</v>
      </c>
      <c r="R3" s="739" t="s">
        <v>87</v>
      </c>
      <c r="S3" s="740" t="s">
        <v>2783</v>
      </c>
      <c r="T3" s="740" t="s">
        <v>2790</v>
      </c>
      <c r="U3" s="739" t="s">
        <v>197</v>
      </c>
      <c r="V3" s="740" t="s">
        <v>1718</v>
      </c>
    </row>
    <row r="5" spans="1:22" s="52" customFormat="1" ht="18" x14ac:dyDescent="0.3">
      <c r="A5" s="976" t="s">
        <v>1979</v>
      </c>
      <c r="B5" s="976"/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6"/>
      <c r="Q5" s="976"/>
      <c r="R5" s="976"/>
      <c r="S5" s="731"/>
      <c r="T5" s="731"/>
      <c r="U5" s="731"/>
      <c r="V5" s="731"/>
    </row>
    <row r="6" spans="1:22" s="52" customFormat="1" ht="18" x14ac:dyDescent="0.3">
      <c r="A6" s="47" t="s">
        <v>1499</v>
      </c>
      <c r="B6" s="174" t="s">
        <v>1500</v>
      </c>
      <c r="C6" s="49"/>
      <c r="D6" s="49"/>
      <c r="E6" s="49"/>
      <c r="F6" s="50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ht="31.2" x14ac:dyDescent="0.3">
      <c r="A7" s="60" t="s">
        <v>2464</v>
      </c>
      <c r="B7" s="74" t="s">
        <v>1501</v>
      </c>
      <c r="C7" s="168">
        <v>3600</v>
      </c>
      <c r="D7" s="62">
        <v>43</v>
      </c>
      <c r="E7" s="66">
        <v>16</v>
      </c>
      <c r="F7" s="62">
        <v>57.6</v>
      </c>
      <c r="G7" s="62">
        <v>22.22</v>
      </c>
      <c r="H7" s="66">
        <v>20</v>
      </c>
      <c r="I7" s="69" t="s">
        <v>38</v>
      </c>
      <c r="J7" s="917">
        <f>S7/(1-R7)</f>
        <v>3.4443199999999994</v>
      </c>
      <c r="K7" s="56">
        <v>0.05</v>
      </c>
      <c r="L7" s="56">
        <v>0.02</v>
      </c>
      <c r="M7" s="56">
        <v>0.03</v>
      </c>
      <c r="N7" s="56">
        <v>0.04</v>
      </c>
      <c r="O7" s="56">
        <v>0.01</v>
      </c>
      <c r="P7" s="56">
        <v>0.1</v>
      </c>
      <c r="Q7" s="56">
        <v>0</v>
      </c>
      <c r="R7" s="56">
        <f>SUM(K7:Q7)</f>
        <v>0.25</v>
      </c>
      <c r="S7" s="917">
        <f>T7*1.2</f>
        <v>2.5832399999999995</v>
      </c>
      <c r="T7" s="917">
        <v>2.1526999999999998</v>
      </c>
      <c r="U7" s="57" t="s">
        <v>1022</v>
      </c>
      <c r="V7" s="58" t="s">
        <v>1720</v>
      </c>
    </row>
    <row r="8" spans="1:22" ht="31.2" x14ac:dyDescent="0.3">
      <c r="A8" s="60" t="s">
        <v>1502</v>
      </c>
      <c r="B8" s="74" t="s">
        <v>1503</v>
      </c>
      <c r="C8" s="168">
        <v>1200</v>
      </c>
      <c r="D8" s="62">
        <v>43</v>
      </c>
      <c r="E8" s="66">
        <v>36</v>
      </c>
      <c r="F8" s="62">
        <v>43.2</v>
      </c>
      <c r="G8" s="62">
        <v>14.95</v>
      </c>
      <c r="H8" s="66">
        <v>60</v>
      </c>
      <c r="I8" s="69" t="s">
        <v>38</v>
      </c>
      <c r="J8" s="917">
        <f>S8/(1-R8)</f>
        <v>3.4443199999999994</v>
      </c>
      <c r="K8" s="56">
        <v>0.05</v>
      </c>
      <c r="L8" s="56">
        <v>0.02</v>
      </c>
      <c r="M8" s="56">
        <v>0.03</v>
      </c>
      <c r="N8" s="56">
        <v>0.04</v>
      </c>
      <c r="O8" s="56">
        <v>0.01</v>
      </c>
      <c r="P8" s="56">
        <v>0.1</v>
      </c>
      <c r="Q8" s="56">
        <v>0</v>
      </c>
      <c r="R8" s="56">
        <f>SUM(K8:Q8)</f>
        <v>0.25</v>
      </c>
      <c r="S8" s="917">
        <f t="shared" ref="S8:S10" si="0">T8*1.2</f>
        <v>2.5832399999999995</v>
      </c>
      <c r="T8" s="917">
        <v>2.1526999999999998</v>
      </c>
      <c r="U8" s="57" t="s">
        <v>1022</v>
      </c>
      <c r="V8" s="58" t="s">
        <v>1720</v>
      </c>
    </row>
    <row r="9" spans="1:22" ht="31.2" x14ac:dyDescent="0.3">
      <c r="A9" s="60" t="s">
        <v>2465</v>
      </c>
      <c r="B9" s="74" t="s">
        <v>1504</v>
      </c>
      <c r="C9" s="168">
        <v>1500</v>
      </c>
      <c r="D9" s="62">
        <v>43</v>
      </c>
      <c r="E9" s="66">
        <v>32</v>
      </c>
      <c r="F9" s="62">
        <v>48</v>
      </c>
      <c r="G9" s="62">
        <v>16.61</v>
      </c>
      <c r="H9" s="66">
        <v>20</v>
      </c>
      <c r="I9" s="69" t="s">
        <v>38</v>
      </c>
      <c r="J9" s="917">
        <f>S9/(1-R9)</f>
        <v>4.3177600000000007</v>
      </c>
      <c r="K9" s="56">
        <v>0.05</v>
      </c>
      <c r="L9" s="56">
        <v>0.02</v>
      </c>
      <c r="M9" s="56">
        <v>0.03</v>
      </c>
      <c r="N9" s="56">
        <v>0.04</v>
      </c>
      <c r="O9" s="56">
        <v>0.01</v>
      </c>
      <c r="P9" s="56">
        <v>0.1</v>
      </c>
      <c r="Q9" s="56">
        <v>0</v>
      </c>
      <c r="R9" s="56">
        <f>SUM(K9:Q9)</f>
        <v>0.25</v>
      </c>
      <c r="S9" s="917">
        <f t="shared" si="0"/>
        <v>3.2383200000000003</v>
      </c>
      <c r="T9" s="917">
        <v>2.6986000000000003</v>
      </c>
      <c r="U9" s="57" t="s">
        <v>1022</v>
      </c>
      <c r="V9" s="58" t="s">
        <v>1720</v>
      </c>
    </row>
    <row r="10" spans="1:22" ht="31.2" x14ac:dyDescent="0.3">
      <c r="A10" s="60" t="s">
        <v>2466</v>
      </c>
      <c r="B10" s="74" t="s">
        <v>2891</v>
      </c>
      <c r="C10" s="168">
        <v>600</v>
      </c>
      <c r="D10" s="62">
        <v>43</v>
      </c>
      <c r="E10" s="66">
        <v>36</v>
      </c>
      <c r="F10" s="62">
        <v>21.6</v>
      </c>
      <c r="G10" s="62">
        <v>7.48</v>
      </c>
      <c r="H10" s="66">
        <v>120</v>
      </c>
      <c r="I10" s="69" t="s">
        <v>38</v>
      </c>
      <c r="J10" s="917">
        <f>S10/(1-R10)</f>
        <v>3.4443199999999994</v>
      </c>
      <c r="K10" s="56">
        <v>0.05</v>
      </c>
      <c r="L10" s="56">
        <v>0.02</v>
      </c>
      <c r="M10" s="56">
        <v>0.03</v>
      </c>
      <c r="N10" s="56">
        <v>0.04</v>
      </c>
      <c r="O10" s="56">
        <v>0.01</v>
      </c>
      <c r="P10" s="56">
        <v>0.1</v>
      </c>
      <c r="Q10" s="56">
        <v>0</v>
      </c>
      <c r="R10" s="56">
        <f>SUM(K10:Q10)</f>
        <v>0.25</v>
      </c>
      <c r="S10" s="917">
        <f t="shared" si="0"/>
        <v>2.5832399999999995</v>
      </c>
      <c r="T10" s="917">
        <v>2.1526999999999998</v>
      </c>
      <c r="U10" s="57" t="s">
        <v>1022</v>
      </c>
      <c r="V10" s="58" t="s">
        <v>1720</v>
      </c>
    </row>
    <row r="11" spans="1:22" x14ac:dyDescent="0.3">
      <c r="A11" s="176"/>
      <c r="B11" s="177"/>
      <c r="C11" s="178"/>
      <c r="D11" s="178"/>
      <c r="E11" s="179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80"/>
      <c r="U11" s="178"/>
    </row>
    <row r="12" spans="1:22" s="52" customFormat="1" x14ac:dyDescent="0.3">
      <c r="B12" s="90"/>
      <c r="C12" s="91"/>
      <c r="T12" s="181"/>
    </row>
    <row r="13" spans="1:22" x14ac:dyDescent="0.3">
      <c r="T13" s="182"/>
    </row>
    <row r="14" spans="1:22" x14ac:dyDescent="0.3">
      <c r="T14" s="182"/>
    </row>
    <row r="15" spans="1:22" x14ac:dyDescent="0.3">
      <c r="T15" s="182"/>
    </row>
    <row r="16" spans="1:22" x14ac:dyDescent="0.3">
      <c r="T16" s="182"/>
    </row>
    <row r="17" spans="20:20" x14ac:dyDescent="0.3">
      <c r="T17" s="182"/>
    </row>
    <row r="18" spans="20:20" x14ac:dyDescent="0.3">
      <c r="T18" s="182"/>
    </row>
    <row r="19" spans="20:20" x14ac:dyDescent="0.3">
      <c r="T19" s="182"/>
    </row>
    <row r="20" spans="20:20" x14ac:dyDescent="0.3">
      <c r="T20" s="182"/>
    </row>
    <row r="21" spans="20:20" x14ac:dyDescent="0.3">
      <c r="T21" s="182"/>
    </row>
    <row r="22" spans="20:20" x14ac:dyDescent="0.3">
      <c r="T22" s="182"/>
    </row>
    <row r="23" spans="20:20" x14ac:dyDescent="0.3">
      <c r="T23" s="182"/>
    </row>
    <row r="24" spans="20:20" x14ac:dyDescent="0.3">
      <c r="T24" s="182"/>
    </row>
    <row r="25" spans="20:20" x14ac:dyDescent="0.3">
      <c r="T25" s="182"/>
    </row>
    <row r="26" spans="20:20" x14ac:dyDescent="0.3">
      <c r="T26" s="182"/>
    </row>
    <row r="27" spans="20:20" x14ac:dyDescent="0.3">
      <c r="T27" s="182"/>
    </row>
    <row r="28" spans="20:20" x14ac:dyDescent="0.3">
      <c r="T28" s="182"/>
    </row>
    <row r="29" spans="20:20" x14ac:dyDescent="0.3">
      <c r="T29" s="182"/>
    </row>
    <row r="30" spans="20:20" x14ac:dyDescent="0.3">
      <c r="T30" s="182"/>
    </row>
    <row r="31" spans="20:20" x14ac:dyDescent="0.3">
      <c r="T31" s="182"/>
    </row>
    <row r="32" spans="20:20" x14ac:dyDescent="0.3">
      <c r="T32" s="182"/>
    </row>
    <row r="33" spans="20:20" x14ac:dyDescent="0.3">
      <c r="T33" s="182"/>
    </row>
    <row r="34" spans="20:20" x14ac:dyDescent="0.3">
      <c r="T34" s="182"/>
    </row>
    <row r="35" spans="20:20" x14ac:dyDescent="0.3">
      <c r="T35" s="182"/>
    </row>
    <row r="36" spans="20:20" x14ac:dyDescent="0.3">
      <c r="T36" s="182"/>
    </row>
    <row r="37" spans="20:20" x14ac:dyDescent="0.3">
      <c r="T37" s="182"/>
    </row>
    <row r="38" spans="20:20" x14ac:dyDescent="0.3">
      <c r="T38" s="182"/>
    </row>
    <row r="39" spans="20:20" x14ac:dyDescent="0.3">
      <c r="T39" s="182"/>
    </row>
    <row r="40" spans="20:20" x14ac:dyDescent="0.3">
      <c r="T40" s="182"/>
    </row>
    <row r="41" spans="20:20" x14ac:dyDescent="0.3">
      <c r="T41" s="182"/>
    </row>
    <row r="42" spans="20:20" x14ac:dyDescent="0.3">
      <c r="T42" s="182"/>
    </row>
    <row r="43" spans="20:20" x14ac:dyDescent="0.3">
      <c r="T43" s="182"/>
    </row>
    <row r="44" spans="20:20" x14ac:dyDescent="0.3">
      <c r="T44" s="182"/>
    </row>
    <row r="45" spans="20:20" x14ac:dyDescent="0.3">
      <c r="T45" s="182"/>
    </row>
    <row r="46" spans="20:20" x14ac:dyDescent="0.3">
      <c r="T46" s="182"/>
    </row>
    <row r="47" spans="20:20" x14ac:dyDescent="0.3">
      <c r="T47" s="182"/>
    </row>
    <row r="48" spans="20:20" x14ac:dyDescent="0.3">
      <c r="T48" s="182"/>
    </row>
    <row r="49" spans="20:20" x14ac:dyDescent="0.3">
      <c r="T49" s="182"/>
    </row>
    <row r="50" spans="20:20" x14ac:dyDescent="0.3">
      <c r="T50" s="182"/>
    </row>
    <row r="51" spans="20:20" x14ac:dyDescent="0.3">
      <c r="T51" s="182"/>
    </row>
    <row r="52" spans="20:20" x14ac:dyDescent="0.3">
      <c r="T52" s="182"/>
    </row>
    <row r="53" spans="20:20" x14ac:dyDescent="0.3">
      <c r="T53" s="182"/>
    </row>
    <row r="54" spans="20:20" x14ac:dyDescent="0.3">
      <c r="T54" s="182"/>
    </row>
    <row r="55" spans="20:20" x14ac:dyDescent="0.3">
      <c r="T55" s="182"/>
    </row>
    <row r="56" spans="20:20" x14ac:dyDescent="0.3">
      <c r="T56" s="182"/>
    </row>
    <row r="57" spans="20:20" x14ac:dyDescent="0.3">
      <c r="T57" s="182"/>
    </row>
    <row r="58" spans="20:20" x14ac:dyDescent="0.3">
      <c r="T58" s="182"/>
    </row>
    <row r="59" spans="20:20" x14ac:dyDescent="0.3">
      <c r="T59" s="182"/>
    </row>
    <row r="60" spans="20:20" x14ac:dyDescent="0.3">
      <c r="T60" s="182"/>
    </row>
    <row r="61" spans="20:20" x14ac:dyDescent="0.3">
      <c r="T61" s="182"/>
    </row>
    <row r="62" spans="20:20" x14ac:dyDescent="0.3">
      <c r="T62" s="182"/>
    </row>
    <row r="63" spans="20:20" x14ac:dyDescent="0.3">
      <c r="T63" s="182"/>
    </row>
    <row r="64" spans="20:20" x14ac:dyDescent="0.3">
      <c r="T64" s="182"/>
    </row>
    <row r="65" spans="20:20" x14ac:dyDescent="0.3">
      <c r="T65" s="182"/>
    </row>
    <row r="66" spans="20:20" x14ac:dyDescent="0.3">
      <c r="T66" s="182"/>
    </row>
    <row r="67" spans="20:20" x14ac:dyDescent="0.3">
      <c r="T67" s="182"/>
    </row>
    <row r="68" spans="20:20" x14ac:dyDescent="0.3">
      <c r="T68" s="182"/>
    </row>
    <row r="69" spans="20:20" x14ac:dyDescent="0.3">
      <c r="T69" s="182"/>
    </row>
    <row r="70" spans="20:20" x14ac:dyDescent="0.3">
      <c r="T70" s="182"/>
    </row>
    <row r="71" spans="20:20" x14ac:dyDescent="0.3">
      <c r="T71" s="182"/>
    </row>
    <row r="72" spans="20:20" x14ac:dyDescent="0.3">
      <c r="T72" s="182"/>
    </row>
    <row r="73" spans="20:20" x14ac:dyDescent="0.3">
      <c r="T73" s="182"/>
    </row>
    <row r="74" spans="20:20" x14ac:dyDescent="0.3">
      <c r="T74" s="182"/>
    </row>
    <row r="75" spans="20:20" x14ac:dyDescent="0.3">
      <c r="T75" s="182"/>
    </row>
    <row r="76" spans="20:20" x14ac:dyDescent="0.3">
      <c r="T76" s="182"/>
    </row>
    <row r="77" spans="20:20" x14ac:dyDescent="0.3">
      <c r="T77" s="182"/>
    </row>
    <row r="78" spans="20:20" x14ac:dyDescent="0.3">
      <c r="T78" s="182"/>
    </row>
    <row r="79" spans="20:20" x14ac:dyDescent="0.3">
      <c r="T79" s="182"/>
    </row>
    <row r="80" spans="20:20" x14ac:dyDescent="0.3">
      <c r="T80" s="182"/>
    </row>
    <row r="81" spans="20:20" x14ac:dyDescent="0.3">
      <c r="T81" s="182"/>
    </row>
    <row r="82" spans="20:20" x14ac:dyDescent="0.3">
      <c r="T82" s="182"/>
    </row>
    <row r="83" spans="20:20" x14ac:dyDescent="0.3">
      <c r="T83" s="182"/>
    </row>
    <row r="84" spans="20:20" x14ac:dyDescent="0.3">
      <c r="T84" s="182"/>
    </row>
    <row r="85" spans="20:20" x14ac:dyDescent="0.3">
      <c r="T85" s="182"/>
    </row>
    <row r="86" spans="20:20" x14ac:dyDescent="0.3">
      <c r="T86" s="182"/>
    </row>
    <row r="87" spans="20:20" x14ac:dyDescent="0.3">
      <c r="T87" s="182"/>
    </row>
    <row r="88" spans="20:20" x14ac:dyDescent="0.3">
      <c r="T88" s="182"/>
    </row>
    <row r="89" spans="20:20" x14ac:dyDescent="0.3">
      <c r="T89" s="182"/>
    </row>
    <row r="90" spans="20:20" x14ac:dyDescent="0.3">
      <c r="T90" s="182"/>
    </row>
    <row r="91" spans="20:20" x14ac:dyDescent="0.3">
      <c r="T91" s="182"/>
    </row>
    <row r="92" spans="20:20" x14ac:dyDescent="0.3">
      <c r="T92" s="182"/>
    </row>
    <row r="93" spans="20:20" x14ac:dyDescent="0.3">
      <c r="T93" s="182"/>
    </row>
    <row r="94" spans="20:20" x14ac:dyDescent="0.3">
      <c r="T94" s="182"/>
    </row>
    <row r="95" spans="20:20" x14ac:dyDescent="0.3">
      <c r="T95" s="182"/>
    </row>
    <row r="96" spans="20:20" x14ac:dyDescent="0.3">
      <c r="T96" s="182"/>
    </row>
    <row r="97" spans="20:20" x14ac:dyDescent="0.3">
      <c r="T97" s="182"/>
    </row>
    <row r="98" spans="20:20" x14ac:dyDescent="0.3">
      <c r="T98" s="182"/>
    </row>
    <row r="153" spans="9:9" x14ac:dyDescent="0.3">
      <c r="I153" s="173">
        <v>1266.6192000000001</v>
      </c>
    </row>
  </sheetData>
  <sheetProtection algorithmName="SHA-512" hashValue="sPrQkFf1mSObvqh+1cfHKKT4psN+CUj+2HUBDKxym/eMAvSXASLbp8r0Gj5Ue43TO/FU6tzfpkLfBSxcCrw3Sg==" saltValue="a1vnIONnpvxh7SEc5ryT+A==" spinCount="100000" sheet="1" objects="1" scenarios="1"/>
  <mergeCells count="15">
    <mergeCell ref="V1:V2"/>
    <mergeCell ref="S1:S2"/>
    <mergeCell ref="T1:T2"/>
    <mergeCell ref="U1:U2"/>
    <mergeCell ref="A5:I5"/>
    <mergeCell ref="J5:R5"/>
    <mergeCell ref="J1:J2"/>
    <mergeCell ref="K1:K2"/>
    <mergeCell ref="L1:L2"/>
    <mergeCell ref="M1:M2"/>
    <mergeCell ref="N1:N2"/>
    <mergeCell ref="P1:P2"/>
    <mergeCell ref="Q1:Q2"/>
    <mergeCell ref="R1:R2"/>
    <mergeCell ref="O1:O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3" firstPageNumber="78" orientation="landscape" useFirstPageNumber="1" r:id="rId1"/>
  <headerFooter scaleWithDoc="0" alignWithMargins="0"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view="pageBreakPreview" zoomScale="55" zoomScaleSheetLayoutView="55" workbookViewId="0">
      <selection activeCell="J1" sqref="J1:J2"/>
    </sheetView>
  </sheetViews>
  <sheetFormatPr defaultRowHeight="10.199999999999999" x14ac:dyDescent="0.2"/>
  <cols>
    <col min="1" max="1" width="21.5546875" style="100" customWidth="1"/>
    <col min="2" max="2" width="36.88671875" style="170" bestFit="1" customWidth="1"/>
    <col min="3" max="3" width="10.44140625" style="100" customWidth="1"/>
    <col min="4" max="4" width="9.109375" style="100" customWidth="1"/>
    <col min="5" max="6" width="12.44140625" style="100" customWidth="1"/>
    <col min="7" max="7" width="11.88671875" style="100" customWidth="1"/>
    <col min="8" max="8" width="11" style="100" customWidth="1"/>
    <col min="9" max="9" width="13.109375" style="100" customWidth="1"/>
    <col min="10" max="10" width="17.44140625" style="100" customWidth="1"/>
    <col min="11" max="11" width="19.109375" style="100" hidden="1" customWidth="1"/>
    <col min="12" max="12" width="21.44140625" style="100" hidden="1" customWidth="1"/>
    <col min="13" max="13" width="18.44140625" style="100" hidden="1" customWidth="1"/>
    <col min="14" max="14" width="13.88671875" style="100" hidden="1" customWidth="1"/>
    <col min="15" max="15" width="14.88671875" style="100" hidden="1" customWidth="1"/>
    <col min="16" max="16" width="15.44140625" style="100" hidden="1" customWidth="1"/>
    <col min="17" max="17" width="17.109375" style="100" hidden="1" customWidth="1"/>
    <col min="18" max="19" width="16.88671875" style="100" hidden="1" customWidth="1"/>
    <col min="20" max="20" width="15.44140625" style="100" hidden="1" customWidth="1"/>
    <col min="21" max="21" width="15.44140625" style="100" customWidth="1"/>
    <col min="22" max="22" width="14.5546875" style="100" customWidth="1"/>
    <col min="23" max="134" width="9.109375" style="100"/>
    <col min="135" max="135" width="21.5546875" style="100" customWidth="1"/>
    <col min="136" max="136" width="36.88671875" style="100" bestFit="1" customWidth="1"/>
    <col min="137" max="140" width="9.109375" style="100"/>
    <col min="141" max="141" width="11.88671875" style="100" customWidth="1"/>
    <col min="142" max="143" width="9.109375" style="100"/>
    <col min="144" max="144" width="19.44140625" style="100" bestFit="1" customWidth="1"/>
    <col min="145" max="390" width="9.109375" style="100"/>
    <col min="391" max="391" width="21.5546875" style="100" customWidth="1"/>
    <col min="392" max="392" width="36.88671875" style="100" bestFit="1" customWidth="1"/>
    <col min="393" max="396" width="9.109375" style="100"/>
    <col min="397" max="397" width="11.88671875" style="100" customWidth="1"/>
    <col min="398" max="399" width="9.109375" style="100"/>
    <col min="400" max="400" width="19.44140625" style="100" bestFit="1" customWidth="1"/>
    <col min="401" max="646" width="9.109375" style="100"/>
    <col min="647" max="647" width="21.5546875" style="100" customWidth="1"/>
    <col min="648" max="648" width="36.88671875" style="100" bestFit="1" customWidth="1"/>
    <col min="649" max="652" width="9.109375" style="100"/>
    <col min="653" max="653" width="11.88671875" style="100" customWidth="1"/>
    <col min="654" max="655" width="9.109375" style="100"/>
    <col min="656" max="656" width="19.44140625" style="100" bestFit="1" customWidth="1"/>
    <col min="657" max="902" width="9.109375" style="100"/>
    <col min="903" max="903" width="21.5546875" style="100" customWidth="1"/>
    <col min="904" max="904" width="36.88671875" style="100" bestFit="1" customWidth="1"/>
    <col min="905" max="908" width="9.109375" style="100"/>
    <col min="909" max="909" width="11.88671875" style="100" customWidth="1"/>
    <col min="910" max="911" width="9.109375" style="100"/>
    <col min="912" max="912" width="19.44140625" style="100" bestFit="1" customWidth="1"/>
    <col min="913" max="1158" width="9.109375" style="100"/>
    <col min="1159" max="1159" width="21.5546875" style="100" customWidth="1"/>
    <col min="1160" max="1160" width="36.88671875" style="100" bestFit="1" customWidth="1"/>
    <col min="1161" max="1164" width="9.109375" style="100"/>
    <col min="1165" max="1165" width="11.88671875" style="100" customWidth="1"/>
    <col min="1166" max="1167" width="9.109375" style="100"/>
    <col min="1168" max="1168" width="19.44140625" style="100" bestFit="1" customWidth="1"/>
    <col min="1169" max="1414" width="9.109375" style="100"/>
    <col min="1415" max="1415" width="21.5546875" style="100" customWidth="1"/>
    <col min="1416" max="1416" width="36.88671875" style="100" bestFit="1" customWidth="1"/>
    <col min="1417" max="1420" width="9.109375" style="100"/>
    <col min="1421" max="1421" width="11.88671875" style="100" customWidth="1"/>
    <col min="1422" max="1423" width="9.109375" style="100"/>
    <col min="1424" max="1424" width="19.44140625" style="100" bestFit="1" customWidth="1"/>
    <col min="1425" max="1670" width="9.109375" style="100"/>
    <col min="1671" max="1671" width="21.5546875" style="100" customWidth="1"/>
    <col min="1672" max="1672" width="36.88671875" style="100" bestFit="1" customWidth="1"/>
    <col min="1673" max="1676" width="9.109375" style="100"/>
    <col min="1677" max="1677" width="11.88671875" style="100" customWidth="1"/>
    <col min="1678" max="1679" width="9.109375" style="100"/>
    <col min="1680" max="1680" width="19.44140625" style="100" bestFit="1" customWidth="1"/>
    <col min="1681" max="1926" width="9.109375" style="100"/>
    <col min="1927" max="1927" width="21.5546875" style="100" customWidth="1"/>
    <col min="1928" max="1928" width="36.88671875" style="100" bestFit="1" customWidth="1"/>
    <col min="1929" max="1932" width="9.109375" style="100"/>
    <col min="1933" max="1933" width="11.88671875" style="100" customWidth="1"/>
    <col min="1934" max="1935" width="9.109375" style="100"/>
    <col min="1936" max="1936" width="19.44140625" style="100" bestFit="1" customWidth="1"/>
    <col min="1937" max="2182" width="9.109375" style="100"/>
    <col min="2183" max="2183" width="21.5546875" style="100" customWidth="1"/>
    <col min="2184" max="2184" width="36.88671875" style="100" bestFit="1" customWidth="1"/>
    <col min="2185" max="2188" width="9.109375" style="100"/>
    <col min="2189" max="2189" width="11.88671875" style="100" customWidth="1"/>
    <col min="2190" max="2191" width="9.109375" style="100"/>
    <col min="2192" max="2192" width="19.44140625" style="100" bestFit="1" customWidth="1"/>
    <col min="2193" max="2438" width="9.109375" style="100"/>
    <col min="2439" max="2439" width="21.5546875" style="100" customWidth="1"/>
    <col min="2440" max="2440" width="36.88671875" style="100" bestFit="1" customWidth="1"/>
    <col min="2441" max="2444" width="9.109375" style="100"/>
    <col min="2445" max="2445" width="11.88671875" style="100" customWidth="1"/>
    <col min="2446" max="2447" width="9.109375" style="100"/>
    <col min="2448" max="2448" width="19.44140625" style="100" bestFit="1" customWidth="1"/>
    <col min="2449" max="2694" width="9.109375" style="100"/>
    <col min="2695" max="2695" width="21.5546875" style="100" customWidth="1"/>
    <col min="2696" max="2696" width="36.88671875" style="100" bestFit="1" customWidth="1"/>
    <col min="2697" max="2700" width="9.109375" style="100"/>
    <col min="2701" max="2701" width="11.88671875" style="100" customWidth="1"/>
    <col min="2702" max="2703" width="9.109375" style="100"/>
    <col min="2704" max="2704" width="19.44140625" style="100" bestFit="1" customWidth="1"/>
    <col min="2705" max="2950" width="9.109375" style="100"/>
    <col min="2951" max="2951" width="21.5546875" style="100" customWidth="1"/>
    <col min="2952" max="2952" width="36.88671875" style="100" bestFit="1" customWidth="1"/>
    <col min="2953" max="2956" width="9.109375" style="100"/>
    <col min="2957" max="2957" width="11.88671875" style="100" customWidth="1"/>
    <col min="2958" max="2959" width="9.109375" style="100"/>
    <col min="2960" max="2960" width="19.44140625" style="100" bestFit="1" customWidth="1"/>
    <col min="2961" max="3206" width="9.109375" style="100"/>
    <col min="3207" max="3207" width="21.5546875" style="100" customWidth="1"/>
    <col min="3208" max="3208" width="36.88671875" style="100" bestFit="1" customWidth="1"/>
    <col min="3209" max="3212" width="9.109375" style="100"/>
    <col min="3213" max="3213" width="11.88671875" style="100" customWidth="1"/>
    <col min="3214" max="3215" width="9.109375" style="100"/>
    <col min="3216" max="3216" width="19.44140625" style="100" bestFit="1" customWidth="1"/>
    <col min="3217" max="3462" width="9.109375" style="100"/>
    <col min="3463" max="3463" width="21.5546875" style="100" customWidth="1"/>
    <col min="3464" max="3464" width="36.88671875" style="100" bestFit="1" customWidth="1"/>
    <col min="3465" max="3468" width="9.109375" style="100"/>
    <col min="3469" max="3469" width="11.88671875" style="100" customWidth="1"/>
    <col min="3470" max="3471" width="9.109375" style="100"/>
    <col min="3472" max="3472" width="19.44140625" style="100" bestFit="1" customWidth="1"/>
    <col min="3473" max="3718" width="9.109375" style="100"/>
    <col min="3719" max="3719" width="21.5546875" style="100" customWidth="1"/>
    <col min="3720" max="3720" width="36.88671875" style="100" bestFit="1" customWidth="1"/>
    <col min="3721" max="3724" width="9.109375" style="100"/>
    <col min="3725" max="3725" width="11.88671875" style="100" customWidth="1"/>
    <col min="3726" max="3727" width="9.109375" style="100"/>
    <col min="3728" max="3728" width="19.44140625" style="100" bestFit="1" customWidth="1"/>
    <col min="3729" max="3974" width="9.109375" style="100"/>
    <col min="3975" max="3975" width="21.5546875" style="100" customWidth="1"/>
    <col min="3976" max="3976" width="36.88671875" style="100" bestFit="1" customWidth="1"/>
    <col min="3977" max="3980" width="9.109375" style="100"/>
    <col min="3981" max="3981" width="11.88671875" style="100" customWidth="1"/>
    <col min="3982" max="3983" width="9.109375" style="100"/>
    <col min="3984" max="3984" width="19.44140625" style="100" bestFit="1" customWidth="1"/>
    <col min="3985" max="4230" width="9.109375" style="100"/>
    <col min="4231" max="4231" width="21.5546875" style="100" customWidth="1"/>
    <col min="4232" max="4232" width="36.88671875" style="100" bestFit="1" customWidth="1"/>
    <col min="4233" max="4236" width="9.109375" style="100"/>
    <col min="4237" max="4237" width="11.88671875" style="100" customWidth="1"/>
    <col min="4238" max="4239" width="9.109375" style="100"/>
    <col min="4240" max="4240" width="19.44140625" style="100" bestFit="1" customWidth="1"/>
    <col min="4241" max="4486" width="9.109375" style="100"/>
    <col min="4487" max="4487" width="21.5546875" style="100" customWidth="1"/>
    <col min="4488" max="4488" width="36.88671875" style="100" bestFit="1" customWidth="1"/>
    <col min="4489" max="4492" width="9.109375" style="100"/>
    <col min="4493" max="4493" width="11.88671875" style="100" customWidth="1"/>
    <col min="4494" max="4495" width="9.109375" style="100"/>
    <col min="4496" max="4496" width="19.44140625" style="100" bestFit="1" customWidth="1"/>
    <col min="4497" max="4742" width="9.109375" style="100"/>
    <col min="4743" max="4743" width="21.5546875" style="100" customWidth="1"/>
    <col min="4744" max="4744" width="36.88671875" style="100" bestFit="1" customWidth="1"/>
    <col min="4745" max="4748" width="9.109375" style="100"/>
    <col min="4749" max="4749" width="11.88671875" style="100" customWidth="1"/>
    <col min="4750" max="4751" width="9.109375" style="100"/>
    <col min="4752" max="4752" width="19.44140625" style="100" bestFit="1" customWidth="1"/>
    <col min="4753" max="4998" width="9.109375" style="100"/>
    <col min="4999" max="4999" width="21.5546875" style="100" customWidth="1"/>
    <col min="5000" max="5000" width="36.88671875" style="100" bestFit="1" customWidth="1"/>
    <col min="5001" max="5004" width="9.109375" style="100"/>
    <col min="5005" max="5005" width="11.88671875" style="100" customWidth="1"/>
    <col min="5006" max="5007" width="9.109375" style="100"/>
    <col min="5008" max="5008" width="19.44140625" style="100" bestFit="1" customWidth="1"/>
    <col min="5009" max="5254" width="9.109375" style="100"/>
    <col min="5255" max="5255" width="21.5546875" style="100" customWidth="1"/>
    <col min="5256" max="5256" width="36.88671875" style="100" bestFit="1" customWidth="1"/>
    <col min="5257" max="5260" width="9.109375" style="100"/>
    <col min="5261" max="5261" width="11.88671875" style="100" customWidth="1"/>
    <col min="5262" max="5263" width="9.109375" style="100"/>
    <col min="5264" max="5264" width="19.44140625" style="100" bestFit="1" customWidth="1"/>
    <col min="5265" max="5510" width="9.109375" style="100"/>
    <col min="5511" max="5511" width="21.5546875" style="100" customWidth="1"/>
    <col min="5512" max="5512" width="36.88671875" style="100" bestFit="1" customWidth="1"/>
    <col min="5513" max="5516" width="9.109375" style="100"/>
    <col min="5517" max="5517" width="11.88671875" style="100" customWidth="1"/>
    <col min="5518" max="5519" width="9.109375" style="100"/>
    <col min="5520" max="5520" width="19.44140625" style="100" bestFit="1" customWidth="1"/>
    <col min="5521" max="5766" width="9.109375" style="100"/>
    <col min="5767" max="5767" width="21.5546875" style="100" customWidth="1"/>
    <col min="5768" max="5768" width="36.88671875" style="100" bestFit="1" customWidth="1"/>
    <col min="5769" max="5772" width="9.109375" style="100"/>
    <col min="5773" max="5773" width="11.88671875" style="100" customWidth="1"/>
    <col min="5774" max="5775" width="9.109375" style="100"/>
    <col min="5776" max="5776" width="19.44140625" style="100" bestFit="1" customWidth="1"/>
    <col min="5777" max="6022" width="9.109375" style="100"/>
    <col min="6023" max="6023" width="21.5546875" style="100" customWidth="1"/>
    <col min="6024" max="6024" width="36.88671875" style="100" bestFit="1" customWidth="1"/>
    <col min="6025" max="6028" width="9.109375" style="100"/>
    <col min="6029" max="6029" width="11.88671875" style="100" customWidth="1"/>
    <col min="6030" max="6031" width="9.109375" style="100"/>
    <col min="6032" max="6032" width="19.44140625" style="100" bestFit="1" customWidth="1"/>
    <col min="6033" max="6278" width="9.109375" style="100"/>
    <col min="6279" max="6279" width="21.5546875" style="100" customWidth="1"/>
    <col min="6280" max="6280" width="36.88671875" style="100" bestFit="1" customWidth="1"/>
    <col min="6281" max="6284" width="9.109375" style="100"/>
    <col min="6285" max="6285" width="11.88671875" style="100" customWidth="1"/>
    <col min="6286" max="6287" width="9.109375" style="100"/>
    <col min="6288" max="6288" width="19.44140625" style="100" bestFit="1" customWidth="1"/>
    <col min="6289" max="6534" width="9.109375" style="100"/>
    <col min="6535" max="6535" width="21.5546875" style="100" customWidth="1"/>
    <col min="6536" max="6536" width="36.88671875" style="100" bestFit="1" customWidth="1"/>
    <col min="6537" max="6540" width="9.109375" style="100"/>
    <col min="6541" max="6541" width="11.88671875" style="100" customWidth="1"/>
    <col min="6542" max="6543" width="9.109375" style="100"/>
    <col min="6544" max="6544" width="19.44140625" style="100" bestFit="1" customWidth="1"/>
    <col min="6545" max="6790" width="9.109375" style="100"/>
    <col min="6791" max="6791" width="21.5546875" style="100" customWidth="1"/>
    <col min="6792" max="6792" width="36.88671875" style="100" bestFit="1" customWidth="1"/>
    <col min="6793" max="6796" width="9.109375" style="100"/>
    <col min="6797" max="6797" width="11.88671875" style="100" customWidth="1"/>
    <col min="6798" max="6799" width="9.109375" style="100"/>
    <col min="6800" max="6800" width="19.44140625" style="100" bestFit="1" customWidth="1"/>
    <col min="6801" max="7046" width="9.109375" style="100"/>
    <col min="7047" max="7047" width="21.5546875" style="100" customWidth="1"/>
    <col min="7048" max="7048" width="36.88671875" style="100" bestFit="1" customWidth="1"/>
    <col min="7049" max="7052" width="9.109375" style="100"/>
    <col min="7053" max="7053" width="11.88671875" style="100" customWidth="1"/>
    <col min="7054" max="7055" width="9.109375" style="100"/>
    <col min="7056" max="7056" width="19.44140625" style="100" bestFit="1" customWidth="1"/>
    <col min="7057" max="7302" width="9.109375" style="100"/>
    <col min="7303" max="7303" width="21.5546875" style="100" customWidth="1"/>
    <col min="7304" max="7304" width="36.88671875" style="100" bestFit="1" customWidth="1"/>
    <col min="7305" max="7308" width="9.109375" style="100"/>
    <col min="7309" max="7309" width="11.88671875" style="100" customWidth="1"/>
    <col min="7310" max="7311" width="9.109375" style="100"/>
    <col min="7312" max="7312" width="19.44140625" style="100" bestFit="1" customWidth="1"/>
    <col min="7313" max="7558" width="9.109375" style="100"/>
    <col min="7559" max="7559" width="21.5546875" style="100" customWidth="1"/>
    <col min="7560" max="7560" width="36.88671875" style="100" bestFit="1" customWidth="1"/>
    <col min="7561" max="7564" width="9.109375" style="100"/>
    <col min="7565" max="7565" width="11.88671875" style="100" customWidth="1"/>
    <col min="7566" max="7567" width="9.109375" style="100"/>
    <col min="7568" max="7568" width="19.44140625" style="100" bestFit="1" customWidth="1"/>
    <col min="7569" max="7814" width="9.109375" style="100"/>
    <col min="7815" max="7815" width="21.5546875" style="100" customWidth="1"/>
    <col min="7816" max="7816" width="36.88671875" style="100" bestFit="1" customWidth="1"/>
    <col min="7817" max="7820" width="9.109375" style="100"/>
    <col min="7821" max="7821" width="11.88671875" style="100" customWidth="1"/>
    <col min="7822" max="7823" width="9.109375" style="100"/>
    <col min="7824" max="7824" width="19.44140625" style="100" bestFit="1" customWidth="1"/>
    <col min="7825" max="8070" width="9.109375" style="100"/>
    <col min="8071" max="8071" width="21.5546875" style="100" customWidth="1"/>
    <col min="8072" max="8072" width="36.88671875" style="100" bestFit="1" customWidth="1"/>
    <col min="8073" max="8076" width="9.109375" style="100"/>
    <col min="8077" max="8077" width="11.88671875" style="100" customWidth="1"/>
    <col min="8078" max="8079" width="9.109375" style="100"/>
    <col min="8080" max="8080" width="19.44140625" style="100" bestFit="1" customWidth="1"/>
    <col min="8081" max="8326" width="9.109375" style="100"/>
    <col min="8327" max="8327" width="21.5546875" style="100" customWidth="1"/>
    <col min="8328" max="8328" width="36.88671875" style="100" bestFit="1" customWidth="1"/>
    <col min="8329" max="8332" width="9.109375" style="100"/>
    <col min="8333" max="8333" width="11.88671875" style="100" customWidth="1"/>
    <col min="8334" max="8335" width="9.109375" style="100"/>
    <col min="8336" max="8336" width="19.44140625" style="100" bestFit="1" customWidth="1"/>
    <col min="8337" max="8582" width="9.109375" style="100"/>
    <col min="8583" max="8583" width="21.5546875" style="100" customWidth="1"/>
    <col min="8584" max="8584" width="36.88671875" style="100" bestFit="1" customWidth="1"/>
    <col min="8585" max="8588" width="9.109375" style="100"/>
    <col min="8589" max="8589" width="11.88671875" style="100" customWidth="1"/>
    <col min="8590" max="8591" width="9.109375" style="100"/>
    <col min="8592" max="8592" width="19.44140625" style="100" bestFit="1" customWidth="1"/>
    <col min="8593" max="8838" width="9.109375" style="100"/>
    <col min="8839" max="8839" width="21.5546875" style="100" customWidth="1"/>
    <col min="8840" max="8840" width="36.88671875" style="100" bestFit="1" customWidth="1"/>
    <col min="8841" max="8844" width="9.109375" style="100"/>
    <col min="8845" max="8845" width="11.88671875" style="100" customWidth="1"/>
    <col min="8846" max="8847" width="9.109375" style="100"/>
    <col min="8848" max="8848" width="19.44140625" style="100" bestFit="1" customWidth="1"/>
    <col min="8849" max="9094" width="9.109375" style="100"/>
    <col min="9095" max="9095" width="21.5546875" style="100" customWidth="1"/>
    <col min="9096" max="9096" width="36.88671875" style="100" bestFit="1" customWidth="1"/>
    <col min="9097" max="9100" width="9.109375" style="100"/>
    <col min="9101" max="9101" width="11.88671875" style="100" customWidth="1"/>
    <col min="9102" max="9103" width="9.109375" style="100"/>
    <col min="9104" max="9104" width="19.44140625" style="100" bestFit="1" customWidth="1"/>
    <col min="9105" max="9350" width="9.109375" style="100"/>
    <col min="9351" max="9351" width="21.5546875" style="100" customWidth="1"/>
    <col min="9352" max="9352" width="36.88671875" style="100" bestFit="1" customWidth="1"/>
    <col min="9353" max="9356" width="9.109375" style="100"/>
    <col min="9357" max="9357" width="11.88671875" style="100" customWidth="1"/>
    <col min="9358" max="9359" width="9.109375" style="100"/>
    <col min="9360" max="9360" width="19.44140625" style="100" bestFit="1" customWidth="1"/>
    <col min="9361" max="9606" width="9.109375" style="100"/>
    <col min="9607" max="9607" width="21.5546875" style="100" customWidth="1"/>
    <col min="9608" max="9608" width="36.88671875" style="100" bestFit="1" customWidth="1"/>
    <col min="9609" max="9612" width="9.109375" style="100"/>
    <col min="9613" max="9613" width="11.88671875" style="100" customWidth="1"/>
    <col min="9614" max="9615" width="9.109375" style="100"/>
    <col min="9616" max="9616" width="19.44140625" style="100" bestFit="1" customWidth="1"/>
    <col min="9617" max="9862" width="9.109375" style="100"/>
    <col min="9863" max="9863" width="21.5546875" style="100" customWidth="1"/>
    <col min="9864" max="9864" width="36.88671875" style="100" bestFit="1" customWidth="1"/>
    <col min="9865" max="9868" width="9.109375" style="100"/>
    <col min="9869" max="9869" width="11.88671875" style="100" customWidth="1"/>
    <col min="9870" max="9871" width="9.109375" style="100"/>
    <col min="9872" max="9872" width="19.44140625" style="100" bestFit="1" customWidth="1"/>
    <col min="9873" max="10118" width="9.109375" style="100"/>
    <col min="10119" max="10119" width="21.5546875" style="100" customWidth="1"/>
    <col min="10120" max="10120" width="36.88671875" style="100" bestFit="1" customWidth="1"/>
    <col min="10121" max="10124" width="9.109375" style="100"/>
    <col min="10125" max="10125" width="11.88671875" style="100" customWidth="1"/>
    <col min="10126" max="10127" width="9.109375" style="100"/>
    <col min="10128" max="10128" width="19.44140625" style="100" bestFit="1" customWidth="1"/>
    <col min="10129" max="10374" width="9.109375" style="100"/>
    <col min="10375" max="10375" width="21.5546875" style="100" customWidth="1"/>
    <col min="10376" max="10376" width="36.88671875" style="100" bestFit="1" customWidth="1"/>
    <col min="10377" max="10380" width="9.109375" style="100"/>
    <col min="10381" max="10381" width="11.88671875" style="100" customWidth="1"/>
    <col min="10382" max="10383" width="9.109375" style="100"/>
    <col min="10384" max="10384" width="19.44140625" style="100" bestFit="1" customWidth="1"/>
    <col min="10385" max="10630" width="9.109375" style="100"/>
    <col min="10631" max="10631" width="21.5546875" style="100" customWidth="1"/>
    <col min="10632" max="10632" width="36.88671875" style="100" bestFit="1" customWidth="1"/>
    <col min="10633" max="10636" width="9.109375" style="100"/>
    <col min="10637" max="10637" width="11.88671875" style="100" customWidth="1"/>
    <col min="10638" max="10639" width="9.109375" style="100"/>
    <col min="10640" max="10640" width="19.44140625" style="100" bestFit="1" customWidth="1"/>
    <col min="10641" max="10886" width="9.109375" style="100"/>
    <col min="10887" max="10887" width="21.5546875" style="100" customWidth="1"/>
    <col min="10888" max="10888" width="36.88671875" style="100" bestFit="1" customWidth="1"/>
    <col min="10889" max="10892" width="9.109375" style="100"/>
    <col min="10893" max="10893" width="11.88671875" style="100" customWidth="1"/>
    <col min="10894" max="10895" width="9.109375" style="100"/>
    <col min="10896" max="10896" width="19.44140625" style="100" bestFit="1" customWidth="1"/>
    <col min="10897" max="11142" width="9.109375" style="100"/>
    <col min="11143" max="11143" width="21.5546875" style="100" customWidth="1"/>
    <col min="11144" max="11144" width="36.88671875" style="100" bestFit="1" customWidth="1"/>
    <col min="11145" max="11148" width="9.109375" style="100"/>
    <col min="11149" max="11149" width="11.88671875" style="100" customWidth="1"/>
    <col min="11150" max="11151" width="9.109375" style="100"/>
    <col min="11152" max="11152" width="19.44140625" style="100" bestFit="1" customWidth="1"/>
    <col min="11153" max="11398" width="9.109375" style="100"/>
    <col min="11399" max="11399" width="21.5546875" style="100" customWidth="1"/>
    <col min="11400" max="11400" width="36.88671875" style="100" bestFit="1" customWidth="1"/>
    <col min="11401" max="11404" width="9.109375" style="100"/>
    <col min="11405" max="11405" width="11.88671875" style="100" customWidth="1"/>
    <col min="11406" max="11407" width="9.109375" style="100"/>
    <col min="11408" max="11408" width="19.44140625" style="100" bestFit="1" customWidth="1"/>
    <col min="11409" max="11654" width="9.109375" style="100"/>
    <col min="11655" max="11655" width="21.5546875" style="100" customWidth="1"/>
    <col min="11656" max="11656" width="36.88671875" style="100" bestFit="1" customWidth="1"/>
    <col min="11657" max="11660" width="9.109375" style="100"/>
    <col min="11661" max="11661" width="11.88671875" style="100" customWidth="1"/>
    <col min="11662" max="11663" width="9.109375" style="100"/>
    <col min="11664" max="11664" width="19.44140625" style="100" bestFit="1" customWidth="1"/>
    <col min="11665" max="11910" width="9.109375" style="100"/>
    <col min="11911" max="11911" width="21.5546875" style="100" customWidth="1"/>
    <col min="11912" max="11912" width="36.88671875" style="100" bestFit="1" customWidth="1"/>
    <col min="11913" max="11916" width="9.109375" style="100"/>
    <col min="11917" max="11917" width="11.88671875" style="100" customWidth="1"/>
    <col min="11918" max="11919" width="9.109375" style="100"/>
    <col min="11920" max="11920" width="19.44140625" style="100" bestFit="1" customWidth="1"/>
    <col min="11921" max="12166" width="9.109375" style="100"/>
    <col min="12167" max="12167" width="21.5546875" style="100" customWidth="1"/>
    <col min="12168" max="12168" width="36.88671875" style="100" bestFit="1" customWidth="1"/>
    <col min="12169" max="12172" width="9.109375" style="100"/>
    <col min="12173" max="12173" width="11.88671875" style="100" customWidth="1"/>
    <col min="12174" max="12175" width="9.109375" style="100"/>
    <col min="12176" max="12176" width="19.44140625" style="100" bestFit="1" customWidth="1"/>
    <col min="12177" max="12422" width="9.109375" style="100"/>
    <col min="12423" max="12423" width="21.5546875" style="100" customWidth="1"/>
    <col min="12424" max="12424" width="36.88671875" style="100" bestFit="1" customWidth="1"/>
    <col min="12425" max="12428" width="9.109375" style="100"/>
    <col min="12429" max="12429" width="11.88671875" style="100" customWidth="1"/>
    <col min="12430" max="12431" width="9.109375" style="100"/>
    <col min="12432" max="12432" width="19.44140625" style="100" bestFit="1" customWidth="1"/>
    <col min="12433" max="12678" width="9.109375" style="100"/>
    <col min="12679" max="12679" width="21.5546875" style="100" customWidth="1"/>
    <col min="12680" max="12680" width="36.88671875" style="100" bestFit="1" customWidth="1"/>
    <col min="12681" max="12684" width="9.109375" style="100"/>
    <col min="12685" max="12685" width="11.88671875" style="100" customWidth="1"/>
    <col min="12686" max="12687" width="9.109375" style="100"/>
    <col min="12688" max="12688" width="19.44140625" style="100" bestFit="1" customWidth="1"/>
    <col min="12689" max="12934" width="9.109375" style="100"/>
    <col min="12935" max="12935" width="21.5546875" style="100" customWidth="1"/>
    <col min="12936" max="12936" width="36.88671875" style="100" bestFit="1" customWidth="1"/>
    <col min="12937" max="12940" width="9.109375" style="100"/>
    <col min="12941" max="12941" width="11.88671875" style="100" customWidth="1"/>
    <col min="12942" max="12943" width="9.109375" style="100"/>
    <col min="12944" max="12944" width="19.44140625" style="100" bestFit="1" customWidth="1"/>
    <col min="12945" max="13190" width="9.109375" style="100"/>
    <col min="13191" max="13191" width="21.5546875" style="100" customWidth="1"/>
    <col min="13192" max="13192" width="36.88671875" style="100" bestFit="1" customWidth="1"/>
    <col min="13193" max="13196" width="9.109375" style="100"/>
    <col min="13197" max="13197" width="11.88671875" style="100" customWidth="1"/>
    <col min="13198" max="13199" width="9.109375" style="100"/>
    <col min="13200" max="13200" width="19.44140625" style="100" bestFit="1" customWidth="1"/>
    <col min="13201" max="13446" width="9.109375" style="100"/>
    <col min="13447" max="13447" width="21.5546875" style="100" customWidth="1"/>
    <col min="13448" max="13448" width="36.88671875" style="100" bestFit="1" customWidth="1"/>
    <col min="13449" max="13452" width="9.109375" style="100"/>
    <col min="13453" max="13453" width="11.88671875" style="100" customWidth="1"/>
    <col min="13454" max="13455" width="9.109375" style="100"/>
    <col min="13456" max="13456" width="19.44140625" style="100" bestFit="1" customWidth="1"/>
    <col min="13457" max="13702" width="9.109375" style="100"/>
    <col min="13703" max="13703" width="21.5546875" style="100" customWidth="1"/>
    <col min="13704" max="13704" width="36.88671875" style="100" bestFit="1" customWidth="1"/>
    <col min="13705" max="13708" width="9.109375" style="100"/>
    <col min="13709" max="13709" width="11.88671875" style="100" customWidth="1"/>
    <col min="13710" max="13711" width="9.109375" style="100"/>
    <col min="13712" max="13712" width="19.44140625" style="100" bestFit="1" customWidth="1"/>
    <col min="13713" max="13958" width="9.109375" style="100"/>
    <col min="13959" max="13959" width="21.5546875" style="100" customWidth="1"/>
    <col min="13960" max="13960" width="36.88671875" style="100" bestFit="1" customWidth="1"/>
    <col min="13961" max="13964" width="9.109375" style="100"/>
    <col min="13965" max="13965" width="11.88671875" style="100" customWidth="1"/>
    <col min="13966" max="13967" width="9.109375" style="100"/>
    <col min="13968" max="13968" width="19.44140625" style="100" bestFit="1" customWidth="1"/>
    <col min="13969" max="14214" width="9.109375" style="100"/>
    <col min="14215" max="14215" width="21.5546875" style="100" customWidth="1"/>
    <col min="14216" max="14216" width="36.88671875" style="100" bestFit="1" customWidth="1"/>
    <col min="14217" max="14220" width="9.109375" style="100"/>
    <col min="14221" max="14221" width="11.88671875" style="100" customWidth="1"/>
    <col min="14222" max="14223" width="9.109375" style="100"/>
    <col min="14224" max="14224" width="19.44140625" style="100" bestFit="1" customWidth="1"/>
    <col min="14225" max="14470" width="9.109375" style="100"/>
    <col min="14471" max="14471" width="21.5546875" style="100" customWidth="1"/>
    <col min="14472" max="14472" width="36.88671875" style="100" bestFit="1" customWidth="1"/>
    <col min="14473" max="14476" width="9.109375" style="100"/>
    <col min="14477" max="14477" width="11.88671875" style="100" customWidth="1"/>
    <col min="14478" max="14479" width="9.109375" style="100"/>
    <col min="14480" max="14480" width="19.44140625" style="100" bestFit="1" customWidth="1"/>
    <col min="14481" max="14726" width="9.109375" style="100"/>
    <col min="14727" max="14727" width="21.5546875" style="100" customWidth="1"/>
    <col min="14728" max="14728" width="36.88671875" style="100" bestFit="1" customWidth="1"/>
    <col min="14729" max="14732" width="9.109375" style="100"/>
    <col min="14733" max="14733" width="11.88671875" style="100" customWidth="1"/>
    <col min="14734" max="14735" width="9.109375" style="100"/>
    <col min="14736" max="14736" width="19.44140625" style="100" bestFit="1" customWidth="1"/>
    <col min="14737" max="14982" width="9.109375" style="100"/>
    <col min="14983" max="14983" width="21.5546875" style="100" customWidth="1"/>
    <col min="14984" max="14984" width="36.88671875" style="100" bestFit="1" customWidth="1"/>
    <col min="14985" max="14988" width="9.109375" style="100"/>
    <col min="14989" max="14989" width="11.88671875" style="100" customWidth="1"/>
    <col min="14990" max="14991" width="9.109375" style="100"/>
    <col min="14992" max="14992" width="19.44140625" style="100" bestFit="1" customWidth="1"/>
    <col min="14993" max="15238" width="9.109375" style="100"/>
    <col min="15239" max="15239" width="21.5546875" style="100" customWidth="1"/>
    <col min="15240" max="15240" width="36.88671875" style="100" bestFit="1" customWidth="1"/>
    <col min="15241" max="15244" width="9.109375" style="100"/>
    <col min="15245" max="15245" width="11.88671875" style="100" customWidth="1"/>
    <col min="15246" max="15247" width="9.109375" style="100"/>
    <col min="15248" max="15248" width="19.44140625" style="100" bestFit="1" customWidth="1"/>
    <col min="15249" max="15494" width="9.109375" style="100"/>
    <col min="15495" max="15495" width="21.5546875" style="100" customWidth="1"/>
    <col min="15496" max="15496" width="36.88671875" style="100" bestFit="1" customWidth="1"/>
    <col min="15497" max="15500" width="9.109375" style="100"/>
    <col min="15501" max="15501" width="11.88671875" style="100" customWidth="1"/>
    <col min="15502" max="15503" width="9.109375" style="100"/>
    <col min="15504" max="15504" width="19.44140625" style="100" bestFit="1" customWidth="1"/>
    <col min="15505" max="15750" width="9.109375" style="100"/>
    <col min="15751" max="15751" width="21.5546875" style="100" customWidth="1"/>
    <col min="15752" max="15752" width="36.88671875" style="100" bestFit="1" customWidth="1"/>
    <col min="15753" max="15756" width="9.109375" style="100"/>
    <col min="15757" max="15757" width="11.88671875" style="100" customWidth="1"/>
    <col min="15758" max="15759" width="9.109375" style="100"/>
    <col min="15760" max="15760" width="19.44140625" style="100" bestFit="1" customWidth="1"/>
    <col min="15761" max="16006" width="9.109375" style="100"/>
    <col min="16007" max="16007" width="21.5546875" style="100" customWidth="1"/>
    <col min="16008" max="16008" width="36.88671875" style="100" bestFit="1" customWidth="1"/>
    <col min="16009" max="16012" width="9.109375" style="100"/>
    <col min="16013" max="16013" width="11.88671875" style="100" customWidth="1"/>
    <col min="16014" max="16015" width="9.109375" style="100"/>
    <col min="16016" max="16016" width="19.44140625" style="100" bestFit="1" customWidth="1"/>
    <col min="16017" max="16326" width="9.109375" style="100"/>
    <col min="16327" max="16342" width="9.109375" style="100" customWidth="1"/>
    <col min="16343" max="16384" width="9.109375" style="100"/>
  </cols>
  <sheetData>
    <row r="1" spans="1:22" s="166" customFormat="1" ht="25.5" customHeight="1" x14ac:dyDescent="0.25">
      <c r="A1" s="737" t="s">
        <v>1259</v>
      </c>
      <c r="B1" s="735" t="s">
        <v>1</v>
      </c>
      <c r="C1" s="737" t="s">
        <v>1260</v>
      </c>
      <c r="D1" s="737" t="s">
        <v>1261</v>
      </c>
      <c r="E1" s="737" t="s">
        <v>3</v>
      </c>
      <c r="F1" s="737" t="s">
        <v>1262</v>
      </c>
      <c r="G1" s="737" t="s">
        <v>1263</v>
      </c>
      <c r="H1" s="737" t="s">
        <v>1264</v>
      </c>
      <c r="I1" s="737" t="s">
        <v>6</v>
      </c>
      <c r="J1" s="997" t="s">
        <v>1721</v>
      </c>
      <c r="K1" s="997" t="s">
        <v>78</v>
      </c>
      <c r="L1" s="997" t="s">
        <v>74</v>
      </c>
      <c r="M1" s="997" t="s">
        <v>76</v>
      </c>
      <c r="N1" s="997" t="s">
        <v>73</v>
      </c>
      <c r="O1" s="997" t="s">
        <v>72</v>
      </c>
      <c r="P1" s="997" t="s">
        <v>75</v>
      </c>
      <c r="Q1" s="997" t="s">
        <v>77</v>
      </c>
      <c r="R1" s="997" t="s">
        <v>86</v>
      </c>
      <c r="S1" s="974" t="s">
        <v>2784</v>
      </c>
      <c r="T1" s="974" t="s">
        <v>2789</v>
      </c>
      <c r="U1" s="997" t="s">
        <v>196</v>
      </c>
      <c r="V1" s="974" t="s">
        <v>1717</v>
      </c>
    </row>
    <row r="2" spans="1:22" s="166" customFormat="1" ht="78.75" customHeight="1" x14ac:dyDescent="0.25">
      <c r="A2" s="738"/>
      <c r="B2" s="736"/>
      <c r="C2" s="738" t="s">
        <v>7</v>
      </c>
      <c r="D2" s="738" t="s">
        <v>7</v>
      </c>
      <c r="E2" s="738" t="s">
        <v>8</v>
      </c>
      <c r="F2" s="738" t="s">
        <v>1265</v>
      </c>
      <c r="G2" s="738" t="s">
        <v>1266</v>
      </c>
      <c r="H2" s="738" t="s">
        <v>1267</v>
      </c>
      <c r="I2" s="738" t="s">
        <v>11</v>
      </c>
      <c r="J2" s="998"/>
      <c r="K2" s="998"/>
      <c r="L2" s="998"/>
      <c r="M2" s="998"/>
      <c r="N2" s="998"/>
      <c r="O2" s="998"/>
      <c r="P2" s="998"/>
      <c r="Q2" s="998"/>
      <c r="R2" s="999"/>
      <c r="S2" s="977"/>
      <c r="T2" s="975"/>
      <c r="U2" s="998"/>
      <c r="V2" s="975"/>
    </row>
    <row r="3" spans="1:22" s="166" customFormat="1" ht="150.6" customHeight="1" x14ac:dyDescent="0.25">
      <c r="A3" s="167" t="s">
        <v>39</v>
      </c>
      <c r="B3" s="739" t="s">
        <v>470</v>
      </c>
      <c r="C3" s="739" t="s">
        <v>1268</v>
      </c>
      <c r="D3" s="739" t="s">
        <v>1269</v>
      </c>
      <c r="E3" s="739" t="s">
        <v>1270</v>
      </c>
      <c r="F3" s="739" t="s">
        <v>1271</v>
      </c>
      <c r="G3" s="739" t="s">
        <v>1272</v>
      </c>
      <c r="H3" s="739" t="s">
        <v>1273</v>
      </c>
      <c r="I3" s="739" t="s">
        <v>1274</v>
      </c>
      <c r="J3" s="739" t="s">
        <v>1722</v>
      </c>
      <c r="K3" s="739" t="s">
        <v>79</v>
      </c>
      <c r="L3" s="739" t="s">
        <v>80</v>
      </c>
      <c r="M3" s="739" t="s">
        <v>81</v>
      </c>
      <c r="N3" s="739" t="s">
        <v>82</v>
      </c>
      <c r="O3" s="739" t="s">
        <v>83</v>
      </c>
      <c r="P3" s="739" t="s">
        <v>84</v>
      </c>
      <c r="Q3" s="739" t="s">
        <v>85</v>
      </c>
      <c r="R3" s="739" t="s">
        <v>87</v>
      </c>
      <c r="S3" s="740" t="s">
        <v>2783</v>
      </c>
      <c r="T3" s="740" t="s">
        <v>2790</v>
      </c>
      <c r="U3" s="739" t="s">
        <v>197</v>
      </c>
      <c r="V3" s="740" t="s">
        <v>1718</v>
      </c>
    </row>
    <row r="4" spans="1:22" ht="18" x14ac:dyDescent="0.2">
      <c r="A4" s="976" t="s">
        <v>1980</v>
      </c>
      <c r="B4" s="976"/>
      <c r="C4" s="976"/>
      <c r="D4" s="976"/>
      <c r="E4" s="976"/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6"/>
      <c r="Q4" s="976"/>
      <c r="R4" s="976"/>
      <c r="S4" s="976"/>
      <c r="T4" s="976"/>
      <c r="U4" s="976"/>
      <c r="V4" s="976"/>
    </row>
    <row r="5" spans="1:22" s="52" customFormat="1" ht="18" x14ac:dyDescent="0.3">
      <c r="A5" s="47" t="s">
        <v>1505</v>
      </c>
      <c r="B5" s="48"/>
      <c r="C5" s="49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</row>
    <row r="6" spans="1:22" s="169" customFormat="1" ht="46.8" x14ac:dyDescent="0.3">
      <c r="A6" s="60" t="s">
        <v>2513</v>
      </c>
      <c r="B6" s="87" t="s">
        <v>1506</v>
      </c>
      <c r="C6" s="168">
        <v>1500</v>
      </c>
      <c r="D6" s="62">
        <v>32</v>
      </c>
      <c r="E6" s="66">
        <v>20</v>
      </c>
      <c r="F6" s="62">
        <v>30</v>
      </c>
      <c r="G6" s="62">
        <v>9.4</v>
      </c>
      <c r="H6" s="66">
        <v>32</v>
      </c>
      <c r="I6" s="88" t="s">
        <v>38</v>
      </c>
      <c r="J6" s="749">
        <f t="shared" ref="J6:J15" si="0">S6/(1-R6)</f>
        <v>87.393439999999998</v>
      </c>
      <c r="K6" s="65">
        <v>0.05</v>
      </c>
      <c r="L6" s="65">
        <v>0.02</v>
      </c>
      <c r="M6" s="65">
        <v>0.03</v>
      </c>
      <c r="N6" s="65">
        <v>0.04</v>
      </c>
      <c r="O6" s="65">
        <v>0.01</v>
      </c>
      <c r="P6" s="65">
        <v>0.1</v>
      </c>
      <c r="Q6" s="65">
        <v>0</v>
      </c>
      <c r="R6" s="65">
        <f t="shared" ref="R6:R16" si="1">SUM(K6:Q6)</f>
        <v>0.25</v>
      </c>
      <c r="S6" s="749">
        <f>T6*1.2</f>
        <v>65.545079999999999</v>
      </c>
      <c r="T6" s="917">
        <v>54.620900000000006</v>
      </c>
      <c r="U6" s="66" t="s">
        <v>443</v>
      </c>
      <c r="V6" s="67" t="s">
        <v>1720</v>
      </c>
    </row>
    <row r="7" spans="1:22" s="169" customFormat="1" ht="46.8" x14ac:dyDescent="0.3">
      <c r="A7" s="60" t="s">
        <v>2514</v>
      </c>
      <c r="B7" s="87" t="s">
        <v>1507</v>
      </c>
      <c r="C7" s="168">
        <v>1800</v>
      </c>
      <c r="D7" s="62">
        <v>32</v>
      </c>
      <c r="E7" s="66">
        <v>20</v>
      </c>
      <c r="F7" s="62">
        <v>36</v>
      </c>
      <c r="G7" s="62">
        <v>11.3</v>
      </c>
      <c r="H7" s="66">
        <v>32</v>
      </c>
      <c r="I7" s="88" t="s">
        <v>333</v>
      </c>
      <c r="J7" s="749">
        <f t="shared" si="0"/>
        <v>106.60912</v>
      </c>
      <c r="K7" s="65">
        <v>0.05</v>
      </c>
      <c r="L7" s="65">
        <v>0.02</v>
      </c>
      <c r="M7" s="65">
        <v>0.03</v>
      </c>
      <c r="N7" s="65">
        <v>0.04</v>
      </c>
      <c r="O7" s="65">
        <v>0.01</v>
      </c>
      <c r="P7" s="65">
        <v>0.1</v>
      </c>
      <c r="Q7" s="65">
        <v>0</v>
      </c>
      <c r="R7" s="65">
        <f t="shared" si="1"/>
        <v>0.25</v>
      </c>
      <c r="S7" s="749">
        <f t="shared" ref="S7:S17" si="2">T7*1.2</f>
        <v>79.95684</v>
      </c>
      <c r="T7" s="917">
        <v>66.630700000000004</v>
      </c>
      <c r="U7" s="66" t="s">
        <v>443</v>
      </c>
      <c r="V7" s="67" t="s">
        <v>1720</v>
      </c>
    </row>
    <row r="8" spans="1:22" s="169" customFormat="1" ht="46.8" x14ac:dyDescent="0.3">
      <c r="A8" s="60" t="s">
        <v>2515</v>
      </c>
      <c r="B8" s="87" t="s">
        <v>1508</v>
      </c>
      <c r="C8" s="168">
        <v>2500</v>
      </c>
      <c r="D8" s="62">
        <v>70</v>
      </c>
      <c r="E8" s="66">
        <v>10</v>
      </c>
      <c r="F8" s="62">
        <v>25</v>
      </c>
      <c r="G8" s="62">
        <v>13.4</v>
      </c>
      <c r="H8" s="66">
        <v>72</v>
      </c>
      <c r="I8" s="88" t="s">
        <v>69</v>
      </c>
      <c r="J8" s="749">
        <f t="shared" si="0"/>
        <v>115.55776000000002</v>
      </c>
      <c r="K8" s="65">
        <v>0.05</v>
      </c>
      <c r="L8" s="65">
        <v>0.02</v>
      </c>
      <c r="M8" s="65">
        <v>0.03</v>
      </c>
      <c r="N8" s="65">
        <v>0.04</v>
      </c>
      <c r="O8" s="65">
        <v>0.01</v>
      </c>
      <c r="P8" s="65">
        <v>0.1</v>
      </c>
      <c r="Q8" s="65">
        <v>0</v>
      </c>
      <c r="R8" s="65">
        <f t="shared" si="1"/>
        <v>0.25</v>
      </c>
      <c r="S8" s="749">
        <f t="shared" si="2"/>
        <v>86.668320000000008</v>
      </c>
      <c r="T8" s="917">
        <v>72.223600000000005</v>
      </c>
      <c r="U8" s="66" t="s">
        <v>443</v>
      </c>
      <c r="V8" s="67" t="s">
        <v>1720</v>
      </c>
    </row>
    <row r="9" spans="1:22" s="169" customFormat="1" ht="46.8" x14ac:dyDescent="0.3">
      <c r="A9" s="60" t="s">
        <v>1761</v>
      </c>
      <c r="B9" s="87" t="s">
        <v>1762</v>
      </c>
      <c r="C9" s="168">
        <v>600</v>
      </c>
      <c r="D9" s="62" t="s">
        <v>417</v>
      </c>
      <c r="E9" s="66">
        <v>50</v>
      </c>
      <c r="F9" s="62">
        <v>30</v>
      </c>
      <c r="G9" s="62">
        <v>5.4</v>
      </c>
      <c r="H9" s="66" t="s">
        <v>417</v>
      </c>
      <c r="I9" s="88" t="s">
        <v>38</v>
      </c>
      <c r="J9" s="749">
        <f t="shared" ref="J9" si="3">S9/(1-R9)</f>
        <v>101.02239999999999</v>
      </c>
      <c r="K9" s="65">
        <v>0.05</v>
      </c>
      <c r="L9" s="65">
        <v>0.02</v>
      </c>
      <c r="M9" s="65">
        <v>0.03</v>
      </c>
      <c r="N9" s="65">
        <v>0.04</v>
      </c>
      <c r="O9" s="65">
        <v>0.01</v>
      </c>
      <c r="P9" s="65">
        <v>0.1</v>
      </c>
      <c r="Q9" s="65">
        <v>0</v>
      </c>
      <c r="R9" s="65">
        <f t="shared" ref="R9" si="4">SUM(K9:Q9)</f>
        <v>0.25</v>
      </c>
      <c r="S9" s="749">
        <f t="shared" si="2"/>
        <v>75.766799999999989</v>
      </c>
      <c r="T9" s="917">
        <v>63.138999999999996</v>
      </c>
      <c r="U9" s="66" t="s">
        <v>443</v>
      </c>
      <c r="V9" s="67" t="s">
        <v>1720</v>
      </c>
    </row>
    <row r="10" spans="1:22" s="169" customFormat="1" ht="46.8" x14ac:dyDescent="0.3">
      <c r="A10" s="60" t="s">
        <v>1763</v>
      </c>
      <c r="B10" s="87" t="s">
        <v>1765</v>
      </c>
      <c r="C10" s="168">
        <v>1200</v>
      </c>
      <c r="D10" s="62" t="s">
        <v>417</v>
      </c>
      <c r="E10" s="66">
        <v>50</v>
      </c>
      <c r="F10" s="62">
        <v>60</v>
      </c>
      <c r="G10" s="62">
        <v>10.6</v>
      </c>
      <c r="H10" s="66" t="s">
        <v>417</v>
      </c>
      <c r="I10" s="88" t="s">
        <v>12</v>
      </c>
      <c r="J10" s="749">
        <f t="shared" ref="J10" si="5">S10/(1-R10)</f>
        <v>202.06128000000001</v>
      </c>
      <c r="K10" s="65">
        <v>0.05</v>
      </c>
      <c r="L10" s="65">
        <v>0.02</v>
      </c>
      <c r="M10" s="65">
        <v>0.03</v>
      </c>
      <c r="N10" s="65">
        <v>0.04</v>
      </c>
      <c r="O10" s="65">
        <v>0.01</v>
      </c>
      <c r="P10" s="65">
        <v>0.1</v>
      </c>
      <c r="Q10" s="65">
        <v>0</v>
      </c>
      <c r="R10" s="65">
        <f t="shared" ref="R10" si="6">SUM(K10:Q10)</f>
        <v>0.25</v>
      </c>
      <c r="S10" s="749">
        <f t="shared" si="2"/>
        <v>151.54596000000001</v>
      </c>
      <c r="T10" s="917">
        <v>126.28830000000001</v>
      </c>
      <c r="U10" s="66" t="s">
        <v>443</v>
      </c>
      <c r="V10" s="67" t="s">
        <v>1720</v>
      </c>
    </row>
    <row r="11" spans="1:22" s="169" customFormat="1" ht="46.8" x14ac:dyDescent="0.3">
      <c r="A11" s="60" t="s">
        <v>1764</v>
      </c>
      <c r="B11" s="87" t="s">
        <v>1766</v>
      </c>
      <c r="C11" s="168">
        <v>1500</v>
      </c>
      <c r="D11" s="62" t="s">
        <v>417</v>
      </c>
      <c r="E11" s="66">
        <v>50</v>
      </c>
      <c r="F11" s="62">
        <v>75</v>
      </c>
      <c r="G11" s="62">
        <v>13.2</v>
      </c>
      <c r="H11" s="66" t="s">
        <v>417</v>
      </c>
      <c r="I11" s="88" t="s">
        <v>38</v>
      </c>
      <c r="J11" s="749">
        <f t="shared" ref="J11" si="7">S11/(1-R11)</f>
        <v>252.58896000000004</v>
      </c>
      <c r="K11" s="65">
        <v>0.05</v>
      </c>
      <c r="L11" s="65">
        <v>0.02</v>
      </c>
      <c r="M11" s="65">
        <v>0.03</v>
      </c>
      <c r="N11" s="65">
        <v>0.04</v>
      </c>
      <c r="O11" s="65">
        <v>0.01</v>
      </c>
      <c r="P11" s="65">
        <v>0.1</v>
      </c>
      <c r="Q11" s="65">
        <v>0</v>
      </c>
      <c r="R11" s="65">
        <f t="shared" ref="R11" si="8">SUM(K11:Q11)</f>
        <v>0.25</v>
      </c>
      <c r="S11" s="749">
        <f t="shared" si="2"/>
        <v>189.44172000000003</v>
      </c>
      <c r="T11" s="917">
        <v>157.86810000000003</v>
      </c>
      <c r="U11" s="66" t="s">
        <v>443</v>
      </c>
      <c r="V11" s="67" t="s">
        <v>1720</v>
      </c>
    </row>
    <row r="12" spans="1:22" s="169" customFormat="1" ht="46.8" x14ac:dyDescent="0.3">
      <c r="A12" s="60" t="s">
        <v>1767</v>
      </c>
      <c r="B12" s="87" t="s">
        <v>1768</v>
      </c>
      <c r="C12" s="168">
        <v>1800</v>
      </c>
      <c r="D12" s="62" t="s">
        <v>417</v>
      </c>
      <c r="E12" s="66">
        <v>50</v>
      </c>
      <c r="F12" s="62">
        <v>90</v>
      </c>
      <c r="G12" s="62">
        <v>15.9</v>
      </c>
      <c r="H12" s="66" t="s">
        <v>417</v>
      </c>
      <c r="I12" s="88" t="s">
        <v>38</v>
      </c>
      <c r="J12" s="749">
        <f t="shared" ref="J12" si="9">S12/(1-R12)</f>
        <v>303.08368000000002</v>
      </c>
      <c r="K12" s="65">
        <v>0.05</v>
      </c>
      <c r="L12" s="65">
        <v>0.02</v>
      </c>
      <c r="M12" s="65">
        <v>0.03</v>
      </c>
      <c r="N12" s="65">
        <v>0.04</v>
      </c>
      <c r="O12" s="65">
        <v>0.01</v>
      </c>
      <c r="P12" s="65">
        <v>0.1</v>
      </c>
      <c r="Q12" s="65">
        <v>0</v>
      </c>
      <c r="R12" s="65">
        <f t="shared" ref="R12" si="10">SUM(K12:Q12)</f>
        <v>0.25</v>
      </c>
      <c r="S12" s="749">
        <f t="shared" si="2"/>
        <v>227.31276</v>
      </c>
      <c r="T12" s="917">
        <v>189.4273</v>
      </c>
      <c r="U12" s="66" t="s">
        <v>443</v>
      </c>
      <c r="V12" s="67" t="s">
        <v>1720</v>
      </c>
    </row>
    <row r="13" spans="1:22" s="169" customFormat="1" ht="46.8" x14ac:dyDescent="0.3">
      <c r="A13" s="60" t="s">
        <v>1509</v>
      </c>
      <c r="B13" s="87" t="s">
        <v>1510</v>
      </c>
      <c r="C13" s="168">
        <v>4000</v>
      </c>
      <c r="D13" s="62">
        <v>38</v>
      </c>
      <c r="E13" s="66">
        <v>20</v>
      </c>
      <c r="F13" s="62">
        <v>80</v>
      </c>
      <c r="G13" s="62">
        <v>26.5</v>
      </c>
      <c r="H13" s="66">
        <v>25</v>
      </c>
      <c r="I13" s="88" t="s">
        <v>69</v>
      </c>
      <c r="J13" s="749"/>
      <c r="K13" s="65">
        <v>0.05</v>
      </c>
      <c r="L13" s="65">
        <v>0.02</v>
      </c>
      <c r="M13" s="65">
        <v>0.03</v>
      </c>
      <c r="N13" s="65">
        <v>0.04</v>
      </c>
      <c r="O13" s="65">
        <v>0.01</v>
      </c>
      <c r="P13" s="65">
        <v>0.1</v>
      </c>
      <c r="Q13" s="65">
        <v>0</v>
      </c>
      <c r="R13" s="65">
        <f t="shared" si="1"/>
        <v>0.25</v>
      </c>
      <c r="S13" s="936" t="s">
        <v>2941</v>
      </c>
      <c r="T13" s="64"/>
      <c r="U13" s="66" t="s">
        <v>443</v>
      </c>
      <c r="V13" s="67" t="s">
        <v>1720</v>
      </c>
    </row>
    <row r="14" spans="1:22" s="169" customFormat="1" ht="46.8" x14ac:dyDescent="0.2">
      <c r="A14" s="86" t="s">
        <v>1904</v>
      </c>
      <c r="B14" s="87" t="s">
        <v>2946</v>
      </c>
      <c r="C14" s="62">
        <v>4000</v>
      </c>
      <c r="D14" s="62">
        <v>38</v>
      </c>
      <c r="E14" s="62">
        <v>8</v>
      </c>
      <c r="F14" s="89">
        <v>32</v>
      </c>
      <c r="G14" s="88">
        <v>23.8</v>
      </c>
      <c r="H14" s="62">
        <v>25</v>
      </c>
      <c r="I14" s="62" t="s">
        <v>64</v>
      </c>
      <c r="J14" s="749">
        <f t="shared" si="0"/>
        <v>113.712</v>
      </c>
      <c r="K14" s="65">
        <v>0.05</v>
      </c>
      <c r="L14" s="65">
        <v>0.02</v>
      </c>
      <c r="M14" s="65">
        <v>0.03</v>
      </c>
      <c r="N14" s="65">
        <v>0.04</v>
      </c>
      <c r="O14" s="65">
        <v>0.01</v>
      </c>
      <c r="P14" s="65">
        <v>0.1</v>
      </c>
      <c r="Q14" s="65">
        <v>0</v>
      </c>
      <c r="R14" s="65">
        <f>SUM(K14:Q14)</f>
        <v>0.25</v>
      </c>
      <c r="S14" s="749">
        <f t="shared" si="2"/>
        <v>85.284000000000006</v>
      </c>
      <c r="T14" s="917">
        <v>71.070000000000007</v>
      </c>
      <c r="U14" s="66" t="s">
        <v>443</v>
      </c>
      <c r="V14" s="67" t="s">
        <v>1720</v>
      </c>
    </row>
    <row r="15" spans="1:22" s="169" customFormat="1" ht="46.8" x14ac:dyDescent="0.3">
      <c r="A15" s="60" t="s">
        <v>2011</v>
      </c>
      <c r="B15" s="87" t="s">
        <v>1230</v>
      </c>
      <c r="C15" s="168">
        <v>30</v>
      </c>
      <c r="D15" s="62">
        <v>40</v>
      </c>
      <c r="E15" s="66">
        <v>100</v>
      </c>
      <c r="F15" s="62"/>
      <c r="G15" s="62">
        <v>1.7</v>
      </c>
      <c r="H15" s="66"/>
      <c r="I15" s="88" t="s">
        <v>69</v>
      </c>
      <c r="J15" s="749">
        <f t="shared" si="0"/>
        <v>32.943519999999999</v>
      </c>
      <c r="K15" s="65">
        <v>0.05</v>
      </c>
      <c r="L15" s="65">
        <v>0.02</v>
      </c>
      <c r="M15" s="65">
        <v>0.03</v>
      </c>
      <c r="N15" s="65">
        <v>0.04</v>
      </c>
      <c r="O15" s="65">
        <v>0.01</v>
      </c>
      <c r="P15" s="65">
        <v>0.1</v>
      </c>
      <c r="Q15" s="65">
        <v>0</v>
      </c>
      <c r="R15" s="65">
        <f t="shared" si="1"/>
        <v>0.25</v>
      </c>
      <c r="S15" s="749">
        <f t="shared" si="2"/>
        <v>24.707640000000001</v>
      </c>
      <c r="T15" s="917">
        <v>20.589700000000001</v>
      </c>
      <c r="U15" s="66" t="s">
        <v>443</v>
      </c>
      <c r="V15" s="67" t="s">
        <v>1720</v>
      </c>
    </row>
    <row r="16" spans="1:22" s="169" customFormat="1" ht="46.8" x14ac:dyDescent="0.3">
      <c r="A16" s="60" t="s">
        <v>1229</v>
      </c>
      <c r="B16" s="87" t="s">
        <v>2812</v>
      </c>
      <c r="C16" s="168"/>
      <c r="D16" s="62" t="s">
        <v>417</v>
      </c>
      <c r="E16" s="66">
        <v>100</v>
      </c>
      <c r="F16" s="62"/>
      <c r="G16" s="62">
        <v>0.5</v>
      </c>
      <c r="H16" s="66"/>
      <c r="I16" s="88" t="s">
        <v>69</v>
      </c>
      <c r="J16" s="749"/>
      <c r="K16" s="65">
        <v>0.05</v>
      </c>
      <c r="L16" s="65">
        <v>0.02</v>
      </c>
      <c r="M16" s="65">
        <v>0.03</v>
      </c>
      <c r="N16" s="65">
        <v>0.04</v>
      </c>
      <c r="O16" s="65">
        <v>0.01</v>
      </c>
      <c r="P16" s="65">
        <v>0.1</v>
      </c>
      <c r="Q16" s="65">
        <v>0</v>
      </c>
      <c r="R16" s="65">
        <f t="shared" si="1"/>
        <v>0.25</v>
      </c>
      <c r="S16" s="936" t="s">
        <v>2941</v>
      </c>
      <c r="T16" s="64"/>
      <c r="U16" s="66" t="s">
        <v>443</v>
      </c>
      <c r="V16" s="67" t="s">
        <v>1720</v>
      </c>
    </row>
    <row r="17" spans="1:22" s="169" customFormat="1" ht="46.8" x14ac:dyDescent="0.3">
      <c r="A17" s="60" t="s">
        <v>2267</v>
      </c>
      <c r="B17" s="87" t="s">
        <v>2268</v>
      </c>
      <c r="C17" s="168">
        <v>600</v>
      </c>
      <c r="D17" s="62">
        <v>10</v>
      </c>
      <c r="E17" s="66">
        <v>100</v>
      </c>
      <c r="F17" s="62">
        <v>60</v>
      </c>
      <c r="G17" s="62">
        <v>5</v>
      </c>
      <c r="H17" s="66" t="s">
        <v>417</v>
      </c>
      <c r="I17" s="88" t="s">
        <v>38</v>
      </c>
      <c r="J17" s="749">
        <f t="shared" ref="J17" si="11">S17/(1-R17)</f>
        <v>0.54383999999999999</v>
      </c>
      <c r="K17" s="65">
        <v>0.05</v>
      </c>
      <c r="L17" s="65">
        <v>0.02</v>
      </c>
      <c r="M17" s="65">
        <v>0.03</v>
      </c>
      <c r="N17" s="65">
        <v>0.04</v>
      </c>
      <c r="O17" s="65">
        <v>0.01</v>
      </c>
      <c r="P17" s="65">
        <v>0.1</v>
      </c>
      <c r="Q17" s="65">
        <v>0</v>
      </c>
      <c r="R17" s="65">
        <f t="shared" ref="R17" si="12">SUM(K17:Q17)</f>
        <v>0.25</v>
      </c>
      <c r="S17" s="749">
        <f t="shared" si="2"/>
        <v>0.40788000000000002</v>
      </c>
      <c r="T17" s="917">
        <v>0.33990000000000004</v>
      </c>
      <c r="U17" s="66" t="s">
        <v>2757</v>
      </c>
      <c r="V17" s="67" t="s">
        <v>1720</v>
      </c>
    </row>
    <row r="18" spans="1:22" x14ac:dyDescent="0.2">
      <c r="J18" s="937"/>
    </row>
    <row r="149" spans="9:9" x14ac:dyDescent="0.2">
      <c r="I149" s="100">
        <v>1266.6192000000001</v>
      </c>
    </row>
  </sheetData>
  <sheetProtection algorithmName="SHA-512" hashValue="qqMgXV7xJ2XCoIxhNAPpc3418MwTw7ggW+cYTy5KOdosJS+bFIyzeDIXzutN51fL9iwdWZU864wDm6fxkyM2oQ==" saltValue="KV8ScKB4tu2DDP58hcO6Ag==" spinCount="100000" sheet="1" objects="1" scenarios="1"/>
  <mergeCells count="14">
    <mergeCell ref="T1:T2"/>
    <mergeCell ref="A4:V4"/>
    <mergeCell ref="V1:V2"/>
    <mergeCell ref="U1:U2"/>
    <mergeCell ref="O1:O2"/>
    <mergeCell ref="J1:J2"/>
    <mergeCell ref="K1:K2"/>
    <mergeCell ref="L1:L2"/>
    <mergeCell ref="M1:M2"/>
    <mergeCell ref="N1:N2"/>
    <mergeCell ref="P1:P2"/>
    <mergeCell ref="Q1:Q2"/>
    <mergeCell ref="R1:R2"/>
    <mergeCell ref="S1:S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1" firstPageNumber="79" orientation="landscape" useFirstPageNumber="1" r:id="rId1"/>
  <headerFooter scaleWithDoc="0" alignWithMargins="0"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4"/>
  <sheetViews>
    <sheetView view="pageBreakPreview" topLeftCell="F1" zoomScale="55" zoomScaleSheetLayoutView="55" workbookViewId="0">
      <pane ySplit="1" topLeftCell="A2" activePane="bottomLeft" state="frozen"/>
      <selection activeCell="AC15" sqref="AC15:AE189"/>
      <selection pane="bottomLeft" activeCell="L1" sqref="L1:Z1048576"/>
    </sheetView>
  </sheetViews>
  <sheetFormatPr defaultColWidth="11.44140625" defaultRowHeight="10.199999999999999" x14ac:dyDescent="0.2"/>
  <cols>
    <col min="1" max="1" width="16.88671875" style="98" customWidth="1"/>
    <col min="2" max="2" width="55.44140625" style="99" customWidth="1"/>
    <col min="3" max="3" width="8.5546875" style="97" customWidth="1"/>
    <col min="4" max="4" width="8.44140625" style="97" customWidth="1"/>
    <col min="5" max="5" width="10" style="97" customWidth="1"/>
    <col min="6" max="6" width="8.44140625" style="97" customWidth="1"/>
    <col min="7" max="7" width="11.88671875" style="97" customWidth="1"/>
    <col min="8" max="8" width="8.88671875" style="97" customWidth="1"/>
    <col min="9" max="9" width="19.5546875" style="97" customWidth="1"/>
    <col min="10" max="10" width="15.88671875" style="97" customWidth="1"/>
    <col min="11" max="11" width="10.5546875" style="97" customWidth="1"/>
    <col min="12" max="12" width="11.88671875" style="922" customWidth="1"/>
    <col min="13" max="13" width="15.44140625" style="97" hidden="1" customWidth="1"/>
    <col min="14" max="14" width="16.5546875" style="97" hidden="1" customWidth="1"/>
    <col min="15" max="15" width="18.5546875" style="97" hidden="1" customWidth="1"/>
    <col min="16" max="17" width="12.5546875" style="97" hidden="1" customWidth="1"/>
    <col min="18" max="18" width="16.44140625" style="97" hidden="1" customWidth="1"/>
    <col min="19" max="19" width="17.44140625" style="97" hidden="1" customWidth="1"/>
    <col min="20" max="20" width="10.5546875" style="97" hidden="1" customWidth="1"/>
    <col min="21" max="22" width="16" style="922" hidden="1" customWidth="1"/>
    <col min="23" max="23" width="16" style="97" customWidth="1"/>
    <col min="24" max="127" width="11.44140625" style="45"/>
    <col min="128" max="128" width="16.88671875" style="45" customWidth="1"/>
    <col min="129" max="129" width="54.44140625" style="45" customWidth="1"/>
    <col min="130" max="130" width="8.5546875" style="45" customWidth="1"/>
    <col min="131" max="131" width="8.44140625" style="45" customWidth="1"/>
    <col min="132" max="132" width="10" style="45" customWidth="1"/>
    <col min="133" max="133" width="8.44140625" style="45" customWidth="1"/>
    <col min="134" max="134" width="9.5546875" style="45" customWidth="1"/>
    <col min="135" max="135" width="8.88671875" style="45" customWidth="1"/>
    <col min="136" max="136" width="12.5546875" style="45" customWidth="1"/>
    <col min="137" max="137" width="9.5546875" style="45" customWidth="1"/>
    <col min="138" max="138" width="10.5546875" style="45" customWidth="1"/>
    <col min="139" max="139" width="17.5546875" style="45" customWidth="1"/>
    <col min="140" max="140" width="0.44140625" style="45" customWidth="1"/>
    <col min="141" max="383" width="11.44140625" style="45"/>
    <col min="384" max="384" width="16.88671875" style="45" customWidth="1"/>
    <col min="385" max="385" width="54.44140625" style="45" customWidth="1"/>
    <col min="386" max="386" width="8.5546875" style="45" customWidth="1"/>
    <col min="387" max="387" width="8.44140625" style="45" customWidth="1"/>
    <col min="388" max="388" width="10" style="45" customWidth="1"/>
    <col min="389" max="389" width="8.44140625" style="45" customWidth="1"/>
    <col min="390" max="390" width="9.5546875" style="45" customWidth="1"/>
    <col min="391" max="391" width="8.88671875" style="45" customWidth="1"/>
    <col min="392" max="392" width="12.5546875" style="45" customWidth="1"/>
    <col min="393" max="393" width="9.5546875" style="45" customWidth="1"/>
    <col min="394" max="394" width="10.5546875" style="45" customWidth="1"/>
    <col min="395" max="395" width="17.5546875" style="45" customWidth="1"/>
    <col min="396" max="396" width="0.44140625" style="45" customWidth="1"/>
    <col min="397" max="639" width="11.44140625" style="45"/>
    <col min="640" max="640" width="16.88671875" style="45" customWidth="1"/>
    <col min="641" max="641" width="54.44140625" style="45" customWidth="1"/>
    <col min="642" max="642" width="8.5546875" style="45" customWidth="1"/>
    <col min="643" max="643" width="8.44140625" style="45" customWidth="1"/>
    <col min="644" max="644" width="10" style="45" customWidth="1"/>
    <col min="645" max="645" width="8.44140625" style="45" customWidth="1"/>
    <col min="646" max="646" width="9.5546875" style="45" customWidth="1"/>
    <col min="647" max="647" width="8.88671875" style="45" customWidth="1"/>
    <col min="648" max="648" width="12.5546875" style="45" customWidth="1"/>
    <col min="649" max="649" width="9.5546875" style="45" customWidth="1"/>
    <col min="650" max="650" width="10.5546875" style="45" customWidth="1"/>
    <col min="651" max="651" width="17.5546875" style="45" customWidth="1"/>
    <col min="652" max="652" width="0.44140625" style="45" customWidth="1"/>
    <col min="653" max="895" width="11.44140625" style="45"/>
    <col min="896" max="896" width="16.88671875" style="45" customWidth="1"/>
    <col min="897" max="897" width="54.44140625" style="45" customWidth="1"/>
    <col min="898" max="898" width="8.5546875" style="45" customWidth="1"/>
    <col min="899" max="899" width="8.44140625" style="45" customWidth="1"/>
    <col min="900" max="900" width="10" style="45" customWidth="1"/>
    <col min="901" max="901" width="8.44140625" style="45" customWidth="1"/>
    <col min="902" max="902" width="9.5546875" style="45" customWidth="1"/>
    <col min="903" max="903" width="8.88671875" style="45" customWidth="1"/>
    <col min="904" max="904" width="12.5546875" style="45" customWidth="1"/>
    <col min="905" max="905" width="9.5546875" style="45" customWidth="1"/>
    <col min="906" max="906" width="10.5546875" style="45" customWidth="1"/>
    <col min="907" max="907" width="17.5546875" style="45" customWidth="1"/>
    <col min="908" max="908" width="0.44140625" style="45" customWidth="1"/>
    <col min="909" max="1151" width="11.44140625" style="45"/>
    <col min="1152" max="1152" width="16.88671875" style="45" customWidth="1"/>
    <col min="1153" max="1153" width="54.44140625" style="45" customWidth="1"/>
    <col min="1154" max="1154" width="8.5546875" style="45" customWidth="1"/>
    <col min="1155" max="1155" width="8.44140625" style="45" customWidth="1"/>
    <col min="1156" max="1156" width="10" style="45" customWidth="1"/>
    <col min="1157" max="1157" width="8.44140625" style="45" customWidth="1"/>
    <col min="1158" max="1158" width="9.5546875" style="45" customWidth="1"/>
    <col min="1159" max="1159" width="8.88671875" style="45" customWidth="1"/>
    <col min="1160" max="1160" width="12.5546875" style="45" customWidth="1"/>
    <col min="1161" max="1161" width="9.5546875" style="45" customWidth="1"/>
    <col min="1162" max="1162" width="10.5546875" style="45" customWidth="1"/>
    <col min="1163" max="1163" width="17.5546875" style="45" customWidth="1"/>
    <col min="1164" max="1164" width="0.44140625" style="45" customWidth="1"/>
    <col min="1165" max="1407" width="11.44140625" style="45"/>
    <col min="1408" max="1408" width="16.88671875" style="45" customWidth="1"/>
    <col min="1409" max="1409" width="54.44140625" style="45" customWidth="1"/>
    <col min="1410" max="1410" width="8.5546875" style="45" customWidth="1"/>
    <col min="1411" max="1411" width="8.44140625" style="45" customWidth="1"/>
    <col min="1412" max="1412" width="10" style="45" customWidth="1"/>
    <col min="1413" max="1413" width="8.44140625" style="45" customWidth="1"/>
    <col min="1414" max="1414" width="9.5546875" style="45" customWidth="1"/>
    <col min="1415" max="1415" width="8.88671875" style="45" customWidth="1"/>
    <col min="1416" max="1416" width="12.5546875" style="45" customWidth="1"/>
    <col min="1417" max="1417" width="9.5546875" style="45" customWidth="1"/>
    <col min="1418" max="1418" width="10.5546875" style="45" customWidth="1"/>
    <col min="1419" max="1419" width="17.5546875" style="45" customWidth="1"/>
    <col min="1420" max="1420" width="0.44140625" style="45" customWidth="1"/>
    <col min="1421" max="1663" width="11.44140625" style="45"/>
    <col min="1664" max="1664" width="16.88671875" style="45" customWidth="1"/>
    <col min="1665" max="1665" width="54.44140625" style="45" customWidth="1"/>
    <col min="1666" max="1666" width="8.5546875" style="45" customWidth="1"/>
    <col min="1667" max="1667" width="8.44140625" style="45" customWidth="1"/>
    <col min="1668" max="1668" width="10" style="45" customWidth="1"/>
    <col min="1669" max="1669" width="8.44140625" style="45" customWidth="1"/>
    <col min="1670" max="1670" width="9.5546875" style="45" customWidth="1"/>
    <col min="1671" max="1671" width="8.88671875" style="45" customWidth="1"/>
    <col min="1672" max="1672" width="12.5546875" style="45" customWidth="1"/>
    <col min="1673" max="1673" width="9.5546875" style="45" customWidth="1"/>
    <col min="1674" max="1674" width="10.5546875" style="45" customWidth="1"/>
    <col min="1675" max="1675" width="17.5546875" style="45" customWidth="1"/>
    <col min="1676" max="1676" width="0.44140625" style="45" customWidth="1"/>
    <col min="1677" max="1919" width="11.44140625" style="45"/>
    <col min="1920" max="1920" width="16.88671875" style="45" customWidth="1"/>
    <col min="1921" max="1921" width="54.44140625" style="45" customWidth="1"/>
    <col min="1922" max="1922" width="8.5546875" style="45" customWidth="1"/>
    <col min="1923" max="1923" width="8.44140625" style="45" customWidth="1"/>
    <col min="1924" max="1924" width="10" style="45" customWidth="1"/>
    <col min="1925" max="1925" width="8.44140625" style="45" customWidth="1"/>
    <col min="1926" max="1926" width="9.5546875" style="45" customWidth="1"/>
    <col min="1927" max="1927" width="8.88671875" style="45" customWidth="1"/>
    <col min="1928" max="1928" width="12.5546875" style="45" customWidth="1"/>
    <col min="1929" max="1929" width="9.5546875" style="45" customWidth="1"/>
    <col min="1930" max="1930" width="10.5546875" style="45" customWidth="1"/>
    <col min="1931" max="1931" width="17.5546875" style="45" customWidth="1"/>
    <col min="1932" max="1932" width="0.44140625" style="45" customWidth="1"/>
    <col min="1933" max="2175" width="11.44140625" style="45"/>
    <col min="2176" max="2176" width="16.88671875" style="45" customWidth="1"/>
    <col min="2177" max="2177" width="54.44140625" style="45" customWidth="1"/>
    <col min="2178" max="2178" width="8.5546875" style="45" customWidth="1"/>
    <col min="2179" max="2179" width="8.44140625" style="45" customWidth="1"/>
    <col min="2180" max="2180" width="10" style="45" customWidth="1"/>
    <col min="2181" max="2181" width="8.44140625" style="45" customWidth="1"/>
    <col min="2182" max="2182" width="9.5546875" style="45" customWidth="1"/>
    <col min="2183" max="2183" width="8.88671875" style="45" customWidth="1"/>
    <col min="2184" max="2184" width="12.5546875" style="45" customWidth="1"/>
    <col min="2185" max="2185" width="9.5546875" style="45" customWidth="1"/>
    <col min="2186" max="2186" width="10.5546875" style="45" customWidth="1"/>
    <col min="2187" max="2187" width="17.5546875" style="45" customWidth="1"/>
    <col min="2188" max="2188" width="0.44140625" style="45" customWidth="1"/>
    <col min="2189" max="2431" width="11.44140625" style="45"/>
    <col min="2432" max="2432" width="16.88671875" style="45" customWidth="1"/>
    <col min="2433" max="2433" width="54.44140625" style="45" customWidth="1"/>
    <col min="2434" max="2434" width="8.5546875" style="45" customWidth="1"/>
    <col min="2435" max="2435" width="8.44140625" style="45" customWidth="1"/>
    <col min="2436" max="2436" width="10" style="45" customWidth="1"/>
    <col min="2437" max="2437" width="8.44140625" style="45" customWidth="1"/>
    <col min="2438" max="2438" width="9.5546875" style="45" customWidth="1"/>
    <col min="2439" max="2439" width="8.88671875" style="45" customWidth="1"/>
    <col min="2440" max="2440" width="12.5546875" style="45" customWidth="1"/>
    <col min="2441" max="2441" width="9.5546875" style="45" customWidth="1"/>
    <col min="2442" max="2442" width="10.5546875" style="45" customWidth="1"/>
    <col min="2443" max="2443" width="17.5546875" style="45" customWidth="1"/>
    <col min="2444" max="2444" width="0.44140625" style="45" customWidth="1"/>
    <col min="2445" max="2687" width="11.44140625" style="45"/>
    <col min="2688" max="2688" width="16.88671875" style="45" customWidth="1"/>
    <col min="2689" max="2689" width="54.44140625" style="45" customWidth="1"/>
    <col min="2690" max="2690" width="8.5546875" style="45" customWidth="1"/>
    <col min="2691" max="2691" width="8.44140625" style="45" customWidth="1"/>
    <col min="2692" max="2692" width="10" style="45" customWidth="1"/>
    <col min="2693" max="2693" width="8.44140625" style="45" customWidth="1"/>
    <col min="2694" max="2694" width="9.5546875" style="45" customWidth="1"/>
    <col min="2695" max="2695" width="8.88671875" style="45" customWidth="1"/>
    <col min="2696" max="2696" width="12.5546875" style="45" customWidth="1"/>
    <col min="2697" max="2697" width="9.5546875" style="45" customWidth="1"/>
    <col min="2698" max="2698" width="10.5546875" style="45" customWidth="1"/>
    <col min="2699" max="2699" width="17.5546875" style="45" customWidth="1"/>
    <col min="2700" max="2700" width="0.44140625" style="45" customWidth="1"/>
    <col min="2701" max="2943" width="11.44140625" style="45"/>
    <col min="2944" max="2944" width="16.88671875" style="45" customWidth="1"/>
    <col min="2945" max="2945" width="54.44140625" style="45" customWidth="1"/>
    <col min="2946" max="2946" width="8.5546875" style="45" customWidth="1"/>
    <col min="2947" max="2947" width="8.44140625" style="45" customWidth="1"/>
    <col min="2948" max="2948" width="10" style="45" customWidth="1"/>
    <col min="2949" max="2949" width="8.44140625" style="45" customWidth="1"/>
    <col min="2950" max="2950" width="9.5546875" style="45" customWidth="1"/>
    <col min="2951" max="2951" width="8.88671875" style="45" customWidth="1"/>
    <col min="2952" max="2952" width="12.5546875" style="45" customWidth="1"/>
    <col min="2953" max="2953" width="9.5546875" style="45" customWidth="1"/>
    <col min="2954" max="2954" width="10.5546875" style="45" customWidth="1"/>
    <col min="2955" max="2955" width="17.5546875" style="45" customWidth="1"/>
    <col min="2956" max="2956" width="0.44140625" style="45" customWidth="1"/>
    <col min="2957" max="3199" width="11.44140625" style="45"/>
    <col min="3200" max="3200" width="16.88671875" style="45" customWidth="1"/>
    <col min="3201" max="3201" width="54.44140625" style="45" customWidth="1"/>
    <col min="3202" max="3202" width="8.5546875" style="45" customWidth="1"/>
    <col min="3203" max="3203" width="8.44140625" style="45" customWidth="1"/>
    <col min="3204" max="3204" width="10" style="45" customWidth="1"/>
    <col min="3205" max="3205" width="8.44140625" style="45" customWidth="1"/>
    <col min="3206" max="3206" width="9.5546875" style="45" customWidth="1"/>
    <col min="3207" max="3207" width="8.88671875" style="45" customWidth="1"/>
    <col min="3208" max="3208" width="12.5546875" style="45" customWidth="1"/>
    <col min="3209" max="3209" width="9.5546875" style="45" customWidth="1"/>
    <col min="3210" max="3210" width="10.5546875" style="45" customWidth="1"/>
    <col min="3211" max="3211" width="17.5546875" style="45" customWidth="1"/>
    <col min="3212" max="3212" width="0.44140625" style="45" customWidth="1"/>
    <col min="3213" max="3455" width="11.44140625" style="45"/>
    <col min="3456" max="3456" width="16.88671875" style="45" customWidth="1"/>
    <col min="3457" max="3457" width="54.44140625" style="45" customWidth="1"/>
    <col min="3458" max="3458" width="8.5546875" style="45" customWidth="1"/>
    <col min="3459" max="3459" width="8.44140625" style="45" customWidth="1"/>
    <col min="3460" max="3460" width="10" style="45" customWidth="1"/>
    <col min="3461" max="3461" width="8.44140625" style="45" customWidth="1"/>
    <col min="3462" max="3462" width="9.5546875" style="45" customWidth="1"/>
    <col min="3463" max="3463" width="8.88671875" style="45" customWidth="1"/>
    <col min="3464" max="3464" width="12.5546875" style="45" customWidth="1"/>
    <col min="3465" max="3465" width="9.5546875" style="45" customWidth="1"/>
    <col min="3466" max="3466" width="10.5546875" style="45" customWidth="1"/>
    <col min="3467" max="3467" width="17.5546875" style="45" customWidth="1"/>
    <col min="3468" max="3468" width="0.44140625" style="45" customWidth="1"/>
    <col min="3469" max="3711" width="11.44140625" style="45"/>
    <col min="3712" max="3712" width="16.88671875" style="45" customWidth="1"/>
    <col min="3713" max="3713" width="54.44140625" style="45" customWidth="1"/>
    <col min="3714" max="3714" width="8.5546875" style="45" customWidth="1"/>
    <col min="3715" max="3715" width="8.44140625" style="45" customWidth="1"/>
    <col min="3716" max="3716" width="10" style="45" customWidth="1"/>
    <col min="3717" max="3717" width="8.44140625" style="45" customWidth="1"/>
    <col min="3718" max="3718" width="9.5546875" style="45" customWidth="1"/>
    <col min="3719" max="3719" width="8.88671875" style="45" customWidth="1"/>
    <col min="3720" max="3720" width="12.5546875" style="45" customWidth="1"/>
    <col min="3721" max="3721" width="9.5546875" style="45" customWidth="1"/>
    <col min="3722" max="3722" width="10.5546875" style="45" customWidth="1"/>
    <col min="3723" max="3723" width="17.5546875" style="45" customWidth="1"/>
    <col min="3724" max="3724" width="0.44140625" style="45" customWidth="1"/>
    <col min="3725" max="3967" width="11.44140625" style="45"/>
    <col min="3968" max="3968" width="16.88671875" style="45" customWidth="1"/>
    <col min="3969" max="3969" width="54.44140625" style="45" customWidth="1"/>
    <col min="3970" max="3970" width="8.5546875" style="45" customWidth="1"/>
    <col min="3971" max="3971" width="8.44140625" style="45" customWidth="1"/>
    <col min="3972" max="3972" width="10" style="45" customWidth="1"/>
    <col min="3973" max="3973" width="8.44140625" style="45" customWidth="1"/>
    <col min="3974" max="3974" width="9.5546875" style="45" customWidth="1"/>
    <col min="3975" max="3975" width="8.88671875" style="45" customWidth="1"/>
    <col min="3976" max="3976" width="12.5546875" style="45" customWidth="1"/>
    <col min="3977" max="3977" width="9.5546875" style="45" customWidth="1"/>
    <col min="3978" max="3978" width="10.5546875" style="45" customWidth="1"/>
    <col min="3979" max="3979" width="17.5546875" style="45" customWidth="1"/>
    <col min="3980" max="3980" width="0.44140625" style="45" customWidth="1"/>
    <col min="3981" max="4223" width="11.44140625" style="45"/>
    <col min="4224" max="4224" width="16.88671875" style="45" customWidth="1"/>
    <col min="4225" max="4225" width="54.44140625" style="45" customWidth="1"/>
    <col min="4226" max="4226" width="8.5546875" style="45" customWidth="1"/>
    <col min="4227" max="4227" width="8.44140625" style="45" customWidth="1"/>
    <col min="4228" max="4228" width="10" style="45" customWidth="1"/>
    <col min="4229" max="4229" width="8.44140625" style="45" customWidth="1"/>
    <col min="4230" max="4230" width="9.5546875" style="45" customWidth="1"/>
    <col min="4231" max="4231" width="8.88671875" style="45" customWidth="1"/>
    <col min="4232" max="4232" width="12.5546875" style="45" customWidth="1"/>
    <col min="4233" max="4233" width="9.5546875" style="45" customWidth="1"/>
    <col min="4234" max="4234" width="10.5546875" style="45" customWidth="1"/>
    <col min="4235" max="4235" width="17.5546875" style="45" customWidth="1"/>
    <col min="4236" max="4236" width="0.44140625" style="45" customWidth="1"/>
    <col min="4237" max="4479" width="11.44140625" style="45"/>
    <col min="4480" max="4480" width="16.88671875" style="45" customWidth="1"/>
    <col min="4481" max="4481" width="54.44140625" style="45" customWidth="1"/>
    <col min="4482" max="4482" width="8.5546875" style="45" customWidth="1"/>
    <col min="4483" max="4483" width="8.44140625" style="45" customWidth="1"/>
    <col min="4484" max="4484" width="10" style="45" customWidth="1"/>
    <col min="4485" max="4485" width="8.44140625" style="45" customWidth="1"/>
    <col min="4486" max="4486" width="9.5546875" style="45" customWidth="1"/>
    <col min="4487" max="4487" width="8.88671875" style="45" customWidth="1"/>
    <col min="4488" max="4488" width="12.5546875" style="45" customWidth="1"/>
    <col min="4489" max="4489" width="9.5546875" style="45" customWidth="1"/>
    <col min="4490" max="4490" width="10.5546875" style="45" customWidth="1"/>
    <col min="4491" max="4491" width="17.5546875" style="45" customWidth="1"/>
    <col min="4492" max="4492" width="0.44140625" style="45" customWidth="1"/>
    <col min="4493" max="4735" width="11.44140625" style="45"/>
    <col min="4736" max="4736" width="16.88671875" style="45" customWidth="1"/>
    <col min="4737" max="4737" width="54.44140625" style="45" customWidth="1"/>
    <col min="4738" max="4738" width="8.5546875" style="45" customWidth="1"/>
    <col min="4739" max="4739" width="8.44140625" style="45" customWidth="1"/>
    <col min="4740" max="4740" width="10" style="45" customWidth="1"/>
    <col min="4741" max="4741" width="8.44140625" style="45" customWidth="1"/>
    <col min="4742" max="4742" width="9.5546875" style="45" customWidth="1"/>
    <col min="4743" max="4743" width="8.88671875" style="45" customWidth="1"/>
    <col min="4744" max="4744" width="12.5546875" style="45" customWidth="1"/>
    <col min="4745" max="4745" width="9.5546875" style="45" customWidth="1"/>
    <col min="4746" max="4746" width="10.5546875" style="45" customWidth="1"/>
    <col min="4747" max="4747" width="17.5546875" style="45" customWidth="1"/>
    <col min="4748" max="4748" width="0.44140625" style="45" customWidth="1"/>
    <col min="4749" max="4991" width="11.44140625" style="45"/>
    <col min="4992" max="4992" width="16.88671875" style="45" customWidth="1"/>
    <col min="4993" max="4993" width="54.44140625" style="45" customWidth="1"/>
    <col min="4994" max="4994" width="8.5546875" style="45" customWidth="1"/>
    <col min="4995" max="4995" width="8.44140625" style="45" customWidth="1"/>
    <col min="4996" max="4996" width="10" style="45" customWidth="1"/>
    <col min="4997" max="4997" width="8.44140625" style="45" customWidth="1"/>
    <col min="4998" max="4998" width="9.5546875" style="45" customWidth="1"/>
    <col min="4999" max="4999" width="8.88671875" style="45" customWidth="1"/>
    <col min="5000" max="5000" width="12.5546875" style="45" customWidth="1"/>
    <col min="5001" max="5001" width="9.5546875" style="45" customWidth="1"/>
    <col min="5002" max="5002" width="10.5546875" style="45" customWidth="1"/>
    <col min="5003" max="5003" width="17.5546875" style="45" customWidth="1"/>
    <col min="5004" max="5004" width="0.44140625" style="45" customWidth="1"/>
    <col min="5005" max="5247" width="11.44140625" style="45"/>
    <col min="5248" max="5248" width="16.88671875" style="45" customWidth="1"/>
    <col min="5249" max="5249" width="54.44140625" style="45" customWidth="1"/>
    <col min="5250" max="5250" width="8.5546875" style="45" customWidth="1"/>
    <col min="5251" max="5251" width="8.44140625" style="45" customWidth="1"/>
    <col min="5252" max="5252" width="10" style="45" customWidth="1"/>
    <col min="5253" max="5253" width="8.44140625" style="45" customWidth="1"/>
    <col min="5254" max="5254" width="9.5546875" style="45" customWidth="1"/>
    <col min="5255" max="5255" width="8.88671875" style="45" customWidth="1"/>
    <col min="5256" max="5256" width="12.5546875" style="45" customWidth="1"/>
    <col min="5257" max="5257" width="9.5546875" style="45" customWidth="1"/>
    <col min="5258" max="5258" width="10.5546875" style="45" customWidth="1"/>
    <col min="5259" max="5259" width="17.5546875" style="45" customWidth="1"/>
    <col min="5260" max="5260" width="0.44140625" style="45" customWidth="1"/>
    <col min="5261" max="5503" width="11.44140625" style="45"/>
    <col min="5504" max="5504" width="16.88671875" style="45" customWidth="1"/>
    <col min="5505" max="5505" width="54.44140625" style="45" customWidth="1"/>
    <col min="5506" max="5506" width="8.5546875" style="45" customWidth="1"/>
    <col min="5507" max="5507" width="8.44140625" style="45" customWidth="1"/>
    <col min="5508" max="5508" width="10" style="45" customWidth="1"/>
    <col min="5509" max="5509" width="8.44140625" style="45" customWidth="1"/>
    <col min="5510" max="5510" width="9.5546875" style="45" customWidth="1"/>
    <col min="5511" max="5511" width="8.88671875" style="45" customWidth="1"/>
    <col min="5512" max="5512" width="12.5546875" style="45" customWidth="1"/>
    <col min="5513" max="5513" width="9.5546875" style="45" customWidth="1"/>
    <col min="5514" max="5514" width="10.5546875" style="45" customWidth="1"/>
    <col min="5515" max="5515" width="17.5546875" style="45" customWidth="1"/>
    <col min="5516" max="5516" width="0.44140625" style="45" customWidth="1"/>
    <col min="5517" max="5759" width="11.44140625" style="45"/>
    <col min="5760" max="5760" width="16.88671875" style="45" customWidth="1"/>
    <col min="5761" max="5761" width="54.44140625" style="45" customWidth="1"/>
    <col min="5762" max="5762" width="8.5546875" style="45" customWidth="1"/>
    <col min="5763" max="5763" width="8.44140625" style="45" customWidth="1"/>
    <col min="5764" max="5764" width="10" style="45" customWidth="1"/>
    <col min="5765" max="5765" width="8.44140625" style="45" customWidth="1"/>
    <col min="5766" max="5766" width="9.5546875" style="45" customWidth="1"/>
    <col min="5767" max="5767" width="8.88671875" style="45" customWidth="1"/>
    <col min="5768" max="5768" width="12.5546875" style="45" customWidth="1"/>
    <col min="5769" max="5769" width="9.5546875" style="45" customWidth="1"/>
    <col min="5770" max="5770" width="10.5546875" style="45" customWidth="1"/>
    <col min="5771" max="5771" width="17.5546875" style="45" customWidth="1"/>
    <col min="5772" max="5772" width="0.44140625" style="45" customWidth="1"/>
    <col min="5773" max="6015" width="11.44140625" style="45"/>
    <col min="6016" max="6016" width="16.88671875" style="45" customWidth="1"/>
    <col min="6017" max="6017" width="54.44140625" style="45" customWidth="1"/>
    <col min="6018" max="6018" width="8.5546875" style="45" customWidth="1"/>
    <col min="6019" max="6019" width="8.44140625" style="45" customWidth="1"/>
    <col min="6020" max="6020" width="10" style="45" customWidth="1"/>
    <col min="6021" max="6021" width="8.44140625" style="45" customWidth="1"/>
    <col min="6022" max="6022" width="9.5546875" style="45" customWidth="1"/>
    <col min="6023" max="6023" width="8.88671875" style="45" customWidth="1"/>
    <col min="6024" max="6024" width="12.5546875" style="45" customWidth="1"/>
    <col min="6025" max="6025" width="9.5546875" style="45" customWidth="1"/>
    <col min="6026" max="6026" width="10.5546875" style="45" customWidth="1"/>
    <col min="6027" max="6027" width="17.5546875" style="45" customWidth="1"/>
    <col min="6028" max="6028" width="0.44140625" style="45" customWidth="1"/>
    <col min="6029" max="6271" width="11.44140625" style="45"/>
    <col min="6272" max="6272" width="16.88671875" style="45" customWidth="1"/>
    <col min="6273" max="6273" width="54.44140625" style="45" customWidth="1"/>
    <col min="6274" max="6274" width="8.5546875" style="45" customWidth="1"/>
    <col min="6275" max="6275" width="8.44140625" style="45" customWidth="1"/>
    <col min="6276" max="6276" width="10" style="45" customWidth="1"/>
    <col min="6277" max="6277" width="8.44140625" style="45" customWidth="1"/>
    <col min="6278" max="6278" width="9.5546875" style="45" customWidth="1"/>
    <col min="6279" max="6279" width="8.88671875" style="45" customWidth="1"/>
    <col min="6280" max="6280" width="12.5546875" style="45" customWidth="1"/>
    <col min="6281" max="6281" width="9.5546875" style="45" customWidth="1"/>
    <col min="6282" max="6282" width="10.5546875" style="45" customWidth="1"/>
    <col min="6283" max="6283" width="17.5546875" style="45" customWidth="1"/>
    <col min="6284" max="6284" width="0.44140625" style="45" customWidth="1"/>
    <col min="6285" max="6527" width="11.44140625" style="45"/>
    <col min="6528" max="6528" width="16.88671875" style="45" customWidth="1"/>
    <col min="6529" max="6529" width="54.44140625" style="45" customWidth="1"/>
    <col min="6530" max="6530" width="8.5546875" style="45" customWidth="1"/>
    <col min="6531" max="6531" width="8.44140625" style="45" customWidth="1"/>
    <col min="6532" max="6532" width="10" style="45" customWidth="1"/>
    <col min="6533" max="6533" width="8.44140625" style="45" customWidth="1"/>
    <col min="6534" max="6534" width="9.5546875" style="45" customWidth="1"/>
    <col min="6535" max="6535" width="8.88671875" style="45" customWidth="1"/>
    <col min="6536" max="6536" width="12.5546875" style="45" customWidth="1"/>
    <col min="6537" max="6537" width="9.5546875" style="45" customWidth="1"/>
    <col min="6538" max="6538" width="10.5546875" style="45" customWidth="1"/>
    <col min="6539" max="6539" width="17.5546875" style="45" customWidth="1"/>
    <col min="6540" max="6540" width="0.44140625" style="45" customWidth="1"/>
    <col min="6541" max="6783" width="11.44140625" style="45"/>
    <col min="6784" max="6784" width="16.88671875" style="45" customWidth="1"/>
    <col min="6785" max="6785" width="54.44140625" style="45" customWidth="1"/>
    <col min="6786" max="6786" width="8.5546875" style="45" customWidth="1"/>
    <col min="6787" max="6787" width="8.44140625" style="45" customWidth="1"/>
    <col min="6788" max="6788" width="10" style="45" customWidth="1"/>
    <col min="6789" max="6789" width="8.44140625" style="45" customWidth="1"/>
    <col min="6790" max="6790" width="9.5546875" style="45" customWidth="1"/>
    <col min="6791" max="6791" width="8.88671875" style="45" customWidth="1"/>
    <col min="6792" max="6792" width="12.5546875" style="45" customWidth="1"/>
    <col min="6793" max="6793" width="9.5546875" style="45" customWidth="1"/>
    <col min="6794" max="6794" width="10.5546875" style="45" customWidth="1"/>
    <col min="6795" max="6795" width="17.5546875" style="45" customWidth="1"/>
    <col min="6796" max="6796" width="0.44140625" style="45" customWidth="1"/>
    <col min="6797" max="7039" width="11.44140625" style="45"/>
    <col min="7040" max="7040" width="16.88671875" style="45" customWidth="1"/>
    <col min="7041" max="7041" width="54.44140625" style="45" customWidth="1"/>
    <col min="7042" max="7042" width="8.5546875" style="45" customWidth="1"/>
    <col min="7043" max="7043" width="8.44140625" style="45" customWidth="1"/>
    <col min="7044" max="7044" width="10" style="45" customWidth="1"/>
    <col min="7045" max="7045" width="8.44140625" style="45" customWidth="1"/>
    <col min="7046" max="7046" width="9.5546875" style="45" customWidth="1"/>
    <col min="7047" max="7047" width="8.88671875" style="45" customWidth="1"/>
    <col min="7048" max="7048" width="12.5546875" style="45" customWidth="1"/>
    <col min="7049" max="7049" width="9.5546875" style="45" customWidth="1"/>
    <col min="7050" max="7050" width="10.5546875" style="45" customWidth="1"/>
    <col min="7051" max="7051" width="17.5546875" style="45" customWidth="1"/>
    <col min="7052" max="7052" width="0.44140625" style="45" customWidth="1"/>
    <col min="7053" max="7295" width="11.44140625" style="45"/>
    <col min="7296" max="7296" width="16.88671875" style="45" customWidth="1"/>
    <col min="7297" max="7297" width="54.44140625" style="45" customWidth="1"/>
    <col min="7298" max="7298" width="8.5546875" style="45" customWidth="1"/>
    <col min="7299" max="7299" width="8.44140625" style="45" customWidth="1"/>
    <col min="7300" max="7300" width="10" style="45" customWidth="1"/>
    <col min="7301" max="7301" width="8.44140625" style="45" customWidth="1"/>
    <col min="7302" max="7302" width="9.5546875" style="45" customWidth="1"/>
    <col min="7303" max="7303" width="8.88671875" style="45" customWidth="1"/>
    <col min="7304" max="7304" width="12.5546875" style="45" customWidth="1"/>
    <col min="7305" max="7305" width="9.5546875" style="45" customWidth="1"/>
    <col min="7306" max="7306" width="10.5546875" style="45" customWidth="1"/>
    <col min="7307" max="7307" width="17.5546875" style="45" customWidth="1"/>
    <col min="7308" max="7308" width="0.44140625" style="45" customWidth="1"/>
    <col min="7309" max="7551" width="11.44140625" style="45"/>
    <col min="7552" max="7552" width="16.88671875" style="45" customWidth="1"/>
    <col min="7553" max="7553" width="54.44140625" style="45" customWidth="1"/>
    <col min="7554" max="7554" width="8.5546875" style="45" customWidth="1"/>
    <col min="7555" max="7555" width="8.44140625" style="45" customWidth="1"/>
    <col min="7556" max="7556" width="10" style="45" customWidth="1"/>
    <col min="7557" max="7557" width="8.44140625" style="45" customWidth="1"/>
    <col min="7558" max="7558" width="9.5546875" style="45" customWidth="1"/>
    <col min="7559" max="7559" width="8.88671875" style="45" customWidth="1"/>
    <col min="7560" max="7560" width="12.5546875" style="45" customWidth="1"/>
    <col min="7561" max="7561" width="9.5546875" style="45" customWidth="1"/>
    <col min="7562" max="7562" width="10.5546875" style="45" customWidth="1"/>
    <col min="7563" max="7563" width="17.5546875" style="45" customWidth="1"/>
    <col min="7564" max="7564" width="0.44140625" style="45" customWidth="1"/>
    <col min="7565" max="7807" width="11.44140625" style="45"/>
    <col min="7808" max="7808" width="16.88671875" style="45" customWidth="1"/>
    <col min="7809" max="7809" width="54.44140625" style="45" customWidth="1"/>
    <col min="7810" max="7810" width="8.5546875" style="45" customWidth="1"/>
    <col min="7811" max="7811" width="8.44140625" style="45" customWidth="1"/>
    <col min="7812" max="7812" width="10" style="45" customWidth="1"/>
    <col min="7813" max="7813" width="8.44140625" style="45" customWidth="1"/>
    <col min="7814" max="7814" width="9.5546875" style="45" customWidth="1"/>
    <col min="7815" max="7815" width="8.88671875" style="45" customWidth="1"/>
    <col min="7816" max="7816" width="12.5546875" style="45" customWidth="1"/>
    <col min="7817" max="7817" width="9.5546875" style="45" customWidth="1"/>
    <col min="7818" max="7818" width="10.5546875" style="45" customWidth="1"/>
    <col min="7819" max="7819" width="17.5546875" style="45" customWidth="1"/>
    <col min="7820" max="7820" width="0.44140625" style="45" customWidth="1"/>
    <col min="7821" max="8063" width="11.44140625" style="45"/>
    <col min="8064" max="8064" width="16.88671875" style="45" customWidth="1"/>
    <col min="8065" max="8065" width="54.44140625" style="45" customWidth="1"/>
    <col min="8066" max="8066" width="8.5546875" style="45" customWidth="1"/>
    <col min="8067" max="8067" width="8.44140625" style="45" customWidth="1"/>
    <col min="8068" max="8068" width="10" style="45" customWidth="1"/>
    <col min="8069" max="8069" width="8.44140625" style="45" customWidth="1"/>
    <col min="8070" max="8070" width="9.5546875" style="45" customWidth="1"/>
    <col min="8071" max="8071" width="8.88671875" style="45" customWidth="1"/>
    <col min="8072" max="8072" width="12.5546875" style="45" customWidth="1"/>
    <col min="8073" max="8073" width="9.5546875" style="45" customWidth="1"/>
    <col min="8074" max="8074" width="10.5546875" style="45" customWidth="1"/>
    <col min="8075" max="8075" width="17.5546875" style="45" customWidth="1"/>
    <col min="8076" max="8076" width="0.44140625" style="45" customWidth="1"/>
    <col min="8077" max="8319" width="11.44140625" style="45"/>
    <col min="8320" max="8320" width="16.88671875" style="45" customWidth="1"/>
    <col min="8321" max="8321" width="54.44140625" style="45" customWidth="1"/>
    <col min="8322" max="8322" width="8.5546875" style="45" customWidth="1"/>
    <col min="8323" max="8323" width="8.44140625" style="45" customWidth="1"/>
    <col min="8324" max="8324" width="10" style="45" customWidth="1"/>
    <col min="8325" max="8325" width="8.44140625" style="45" customWidth="1"/>
    <col min="8326" max="8326" width="9.5546875" style="45" customWidth="1"/>
    <col min="8327" max="8327" width="8.88671875" style="45" customWidth="1"/>
    <col min="8328" max="8328" width="12.5546875" style="45" customWidth="1"/>
    <col min="8329" max="8329" width="9.5546875" style="45" customWidth="1"/>
    <col min="8330" max="8330" width="10.5546875" style="45" customWidth="1"/>
    <col min="8331" max="8331" width="17.5546875" style="45" customWidth="1"/>
    <col min="8332" max="8332" width="0.44140625" style="45" customWidth="1"/>
    <col min="8333" max="8575" width="11.44140625" style="45"/>
    <col min="8576" max="8576" width="16.88671875" style="45" customWidth="1"/>
    <col min="8577" max="8577" width="54.44140625" style="45" customWidth="1"/>
    <col min="8578" max="8578" width="8.5546875" style="45" customWidth="1"/>
    <col min="8579" max="8579" width="8.44140625" style="45" customWidth="1"/>
    <col min="8580" max="8580" width="10" style="45" customWidth="1"/>
    <col min="8581" max="8581" width="8.44140625" style="45" customWidth="1"/>
    <col min="8582" max="8582" width="9.5546875" style="45" customWidth="1"/>
    <col min="8583" max="8583" width="8.88671875" style="45" customWidth="1"/>
    <col min="8584" max="8584" width="12.5546875" style="45" customWidth="1"/>
    <col min="8585" max="8585" width="9.5546875" style="45" customWidth="1"/>
    <col min="8586" max="8586" width="10.5546875" style="45" customWidth="1"/>
    <col min="8587" max="8587" width="17.5546875" style="45" customWidth="1"/>
    <col min="8588" max="8588" width="0.44140625" style="45" customWidth="1"/>
    <col min="8589" max="8831" width="11.44140625" style="45"/>
    <col min="8832" max="8832" width="16.88671875" style="45" customWidth="1"/>
    <col min="8833" max="8833" width="54.44140625" style="45" customWidth="1"/>
    <col min="8834" max="8834" width="8.5546875" style="45" customWidth="1"/>
    <col min="8835" max="8835" width="8.44140625" style="45" customWidth="1"/>
    <col min="8836" max="8836" width="10" style="45" customWidth="1"/>
    <col min="8837" max="8837" width="8.44140625" style="45" customWidth="1"/>
    <col min="8838" max="8838" width="9.5546875" style="45" customWidth="1"/>
    <col min="8839" max="8839" width="8.88671875" style="45" customWidth="1"/>
    <col min="8840" max="8840" width="12.5546875" style="45" customWidth="1"/>
    <col min="8841" max="8841" width="9.5546875" style="45" customWidth="1"/>
    <col min="8842" max="8842" width="10.5546875" style="45" customWidth="1"/>
    <col min="8843" max="8843" width="17.5546875" style="45" customWidth="1"/>
    <col min="8844" max="8844" width="0.44140625" style="45" customWidth="1"/>
    <col min="8845" max="9087" width="11.44140625" style="45"/>
    <col min="9088" max="9088" width="16.88671875" style="45" customWidth="1"/>
    <col min="9089" max="9089" width="54.44140625" style="45" customWidth="1"/>
    <col min="9090" max="9090" width="8.5546875" style="45" customWidth="1"/>
    <col min="9091" max="9091" width="8.44140625" style="45" customWidth="1"/>
    <col min="9092" max="9092" width="10" style="45" customWidth="1"/>
    <col min="9093" max="9093" width="8.44140625" style="45" customWidth="1"/>
    <col min="9094" max="9094" width="9.5546875" style="45" customWidth="1"/>
    <col min="9095" max="9095" width="8.88671875" style="45" customWidth="1"/>
    <col min="9096" max="9096" width="12.5546875" style="45" customWidth="1"/>
    <col min="9097" max="9097" width="9.5546875" style="45" customWidth="1"/>
    <col min="9098" max="9098" width="10.5546875" style="45" customWidth="1"/>
    <col min="9099" max="9099" width="17.5546875" style="45" customWidth="1"/>
    <col min="9100" max="9100" width="0.44140625" style="45" customWidth="1"/>
    <col min="9101" max="9343" width="11.44140625" style="45"/>
    <col min="9344" max="9344" width="16.88671875" style="45" customWidth="1"/>
    <col min="9345" max="9345" width="54.44140625" style="45" customWidth="1"/>
    <col min="9346" max="9346" width="8.5546875" style="45" customWidth="1"/>
    <col min="9347" max="9347" width="8.44140625" style="45" customWidth="1"/>
    <col min="9348" max="9348" width="10" style="45" customWidth="1"/>
    <col min="9349" max="9349" width="8.44140625" style="45" customWidth="1"/>
    <col min="9350" max="9350" width="9.5546875" style="45" customWidth="1"/>
    <col min="9351" max="9351" width="8.88671875" style="45" customWidth="1"/>
    <col min="9352" max="9352" width="12.5546875" style="45" customWidth="1"/>
    <col min="9353" max="9353" width="9.5546875" style="45" customWidth="1"/>
    <col min="9354" max="9354" width="10.5546875" style="45" customWidth="1"/>
    <col min="9355" max="9355" width="17.5546875" style="45" customWidth="1"/>
    <col min="9356" max="9356" width="0.44140625" style="45" customWidth="1"/>
    <col min="9357" max="9599" width="11.44140625" style="45"/>
    <col min="9600" max="9600" width="16.88671875" style="45" customWidth="1"/>
    <col min="9601" max="9601" width="54.44140625" style="45" customWidth="1"/>
    <col min="9602" max="9602" width="8.5546875" style="45" customWidth="1"/>
    <col min="9603" max="9603" width="8.44140625" style="45" customWidth="1"/>
    <col min="9604" max="9604" width="10" style="45" customWidth="1"/>
    <col min="9605" max="9605" width="8.44140625" style="45" customWidth="1"/>
    <col min="9606" max="9606" width="9.5546875" style="45" customWidth="1"/>
    <col min="9607" max="9607" width="8.88671875" style="45" customWidth="1"/>
    <col min="9608" max="9608" width="12.5546875" style="45" customWidth="1"/>
    <col min="9609" max="9609" width="9.5546875" style="45" customWidth="1"/>
    <col min="9610" max="9610" width="10.5546875" style="45" customWidth="1"/>
    <col min="9611" max="9611" width="17.5546875" style="45" customWidth="1"/>
    <col min="9612" max="9612" width="0.44140625" style="45" customWidth="1"/>
    <col min="9613" max="9855" width="11.44140625" style="45"/>
    <col min="9856" max="9856" width="16.88671875" style="45" customWidth="1"/>
    <col min="9857" max="9857" width="54.44140625" style="45" customWidth="1"/>
    <col min="9858" max="9858" width="8.5546875" style="45" customWidth="1"/>
    <col min="9859" max="9859" width="8.44140625" style="45" customWidth="1"/>
    <col min="9860" max="9860" width="10" style="45" customWidth="1"/>
    <col min="9861" max="9861" width="8.44140625" style="45" customWidth="1"/>
    <col min="9862" max="9862" width="9.5546875" style="45" customWidth="1"/>
    <col min="9863" max="9863" width="8.88671875" style="45" customWidth="1"/>
    <col min="9864" max="9864" width="12.5546875" style="45" customWidth="1"/>
    <col min="9865" max="9865" width="9.5546875" style="45" customWidth="1"/>
    <col min="9866" max="9866" width="10.5546875" style="45" customWidth="1"/>
    <col min="9867" max="9867" width="17.5546875" style="45" customWidth="1"/>
    <col min="9868" max="9868" width="0.44140625" style="45" customWidth="1"/>
    <col min="9869" max="10111" width="11.44140625" style="45"/>
    <col min="10112" max="10112" width="16.88671875" style="45" customWidth="1"/>
    <col min="10113" max="10113" width="54.44140625" style="45" customWidth="1"/>
    <col min="10114" max="10114" width="8.5546875" style="45" customWidth="1"/>
    <col min="10115" max="10115" width="8.44140625" style="45" customWidth="1"/>
    <col min="10116" max="10116" width="10" style="45" customWidth="1"/>
    <col min="10117" max="10117" width="8.44140625" style="45" customWidth="1"/>
    <col min="10118" max="10118" width="9.5546875" style="45" customWidth="1"/>
    <col min="10119" max="10119" width="8.88671875" style="45" customWidth="1"/>
    <col min="10120" max="10120" width="12.5546875" style="45" customWidth="1"/>
    <col min="10121" max="10121" width="9.5546875" style="45" customWidth="1"/>
    <col min="10122" max="10122" width="10.5546875" style="45" customWidth="1"/>
    <col min="10123" max="10123" width="17.5546875" style="45" customWidth="1"/>
    <col min="10124" max="10124" width="0.44140625" style="45" customWidth="1"/>
    <col min="10125" max="10367" width="11.44140625" style="45"/>
    <col min="10368" max="10368" width="16.88671875" style="45" customWidth="1"/>
    <col min="10369" max="10369" width="54.44140625" style="45" customWidth="1"/>
    <col min="10370" max="10370" width="8.5546875" style="45" customWidth="1"/>
    <col min="10371" max="10371" width="8.44140625" style="45" customWidth="1"/>
    <col min="10372" max="10372" width="10" style="45" customWidth="1"/>
    <col min="10373" max="10373" width="8.44140625" style="45" customWidth="1"/>
    <col min="10374" max="10374" width="9.5546875" style="45" customWidth="1"/>
    <col min="10375" max="10375" width="8.88671875" style="45" customWidth="1"/>
    <col min="10376" max="10376" width="12.5546875" style="45" customWidth="1"/>
    <col min="10377" max="10377" width="9.5546875" style="45" customWidth="1"/>
    <col min="10378" max="10378" width="10.5546875" style="45" customWidth="1"/>
    <col min="10379" max="10379" width="17.5546875" style="45" customWidth="1"/>
    <col min="10380" max="10380" width="0.44140625" style="45" customWidth="1"/>
    <col min="10381" max="10623" width="11.44140625" style="45"/>
    <col min="10624" max="10624" width="16.88671875" style="45" customWidth="1"/>
    <col min="10625" max="10625" width="54.44140625" style="45" customWidth="1"/>
    <col min="10626" max="10626" width="8.5546875" style="45" customWidth="1"/>
    <col min="10627" max="10627" width="8.44140625" style="45" customWidth="1"/>
    <col min="10628" max="10628" width="10" style="45" customWidth="1"/>
    <col min="10629" max="10629" width="8.44140625" style="45" customWidth="1"/>
    <col min="10630" max="10630" width="9.5546875" style="45" customWidth="1"/>
    <col min="10631" max="10631" width="8.88671875" style="45" customWidth="1"/>
    <col min="10632" max="10632" width="12.5546875" style="45" customWidth="1"/>
    <col min="10633" max="10633" width="9.5546875" style="45" customWidth="1"/>
    <col min="10634" max="10634" width="10.5546875" style="45" customWidth="1"/>
    <col min="10635" max="10635" width="17.5546875" style="45" customWidth="1"/>
    <col min="10636" max="10636" width="0.44140625" style="45" customWidth="1"/>
    <col min="10637" max="10879" width="11.44140625" style="45"/>
    <col min="10880" max="10880" width="16.88671875" style="45" customWidth="1"/>
    <col min="10881" max="10881" width="54.44140625" style="45" customWidth="1"/>
    <col min="10882" max="10882" width="8.5546875" style="45" customWidth="1"/>
    <col min="10883" max="10883" width="8.44140625" style="45" customWidth="1"/>
    <col min="10884" max="10884" width="10" style="45" customWidth="1"/>
    <col min="10885" max="10885" width="8.44140625" style="45" customWidth="1"/>
    <col min="10886" max="10886" width="9.5546875" style="45" customWidth="1"/>
    <col min="10887" max="10887" width="8.88671875" style="45" customWidth="1"/>
    <col min="10888" max="10888" width="12.5546875" style="45" customWidth="1"/>
    <col min="10889" max="10889" width="9.5546875" style="45" customWidth="1"/>
    <col min="10890" max="10890" width="10.5546875" style="45" customWidth="1"/>
    <col min="10891" max="10891" width="17.5546875" style="45" customWidth="1"/>
    <col min="10892" max="10892" width="0.44140625" style="45" customWidth="1"/>
    <col min="10893" max="11135" width="11.44140625" style="45"/>
    <col min="11136" max="11136" width="16.88671875" style="45" customWidth="1"/>
    <col min="11137" max="11137" width="54.44140625" style="45" customWidth="1"/>
    <col min="11138" max="11138" width="8.5546875" style="45" customWidth="1"/>
    <col min="11139" max="11139" width="8.44140625" style="45" customWidth="1"/>
    <col min="11140" max="11140" width="10" style="45" customWidth="1"/>
    <col min="11141" max="11141" width="8.44140625" style="45" customWidth="1"/>
    <col min="11142" max="11142" width="9.5546875" style="45" customWidth="1"/>
    <col min="11143" max="11143" width="8.88671875" style="45" customWidth="1"/>
    <col min="11144" max="11144" width="12.5546875" style="45" customWidth="1"/>
    <col min="11145" max="11145" width="9.5546875" style="45" customWidth="1"/>
    <col min="11146" max="11146" width="10.5546875" style="45" customWidth="1"/>
    <col min="11147" max="11147" width="17.5546875" style="45" customWidth="1"/>
    <col min="11148" max="11148" width="0.44140625" style="45" customWidth="1"/>
    <col min="11149" max="11391" width="11.44140625" style="45"/>
    <col min="11392" max="11392" width="16.88671875" style="45" customWidth="1"/>
    <col min="11393" max="11393" width="54.44140625" style="45" customWidth="1"/>
    <col min="11394" max="11394" width="8.5546875" style="45" customWidth="1"/>
    <col min="11395" max="11395" width="8.44140625" style="45" customWidth="1"/>
    <col min="11396" max="11396" width="10" style="45" customWidth="1"/>
    <col min="11397" max="11397" width="8.44140625" style="45" customWidth="1"/>
    <col min="11398" max="11398" width="9.5546875" style="45" customWidth="1"/>
    <col min="11399" max="11399" width="8.88671875" style="45" customWidth="1"/>
    <col min="11400" max="11400" width="12.5546875" style="45" customWidth="1"/>
    <col min="11401" max="11401" width="9.5546875" style="45" customWidth="1"/>
    <col min="11402" max="11402" width="10.5546875" style="45" customWidth="1"/>
    <col min="11403" max="11403" width="17.5546875" style="45" customWidth="1"/>
    <col min="11404" max="11404" width="0.44140625" style="45" customWidth="1"/>
    <col min="11405" max="11647" width="11.44140625" style="45"/>
    <col min="11648" max="11648" width="16.88671875" style="45" customWidth="1"/>
    <col min="11649" max="11649" width="54.44140625" style="45" customWidth="1"/>
    <col min="11650" max="11650" width="8.5546875" style="45" customWidth="1"/>
    <col min="11651" max="11651" width="8.44140625" style="45" customWidth="1"/>
    <col min="11652" max="11652" width="10" style="45" customWidth="1"/>
    <col min="11653" max="11653" width="8.44140625" style="45" customWidth="1"/>
    <col min="11654" max="11654" width="9.5546875" style="45" customWidth="1"/>
    <col min="11655" max="11655" width="8.88671875" style="45" customWidth="1"/>
    <col min="11656" max="11656" width="12.5546875" style="45" customWidth="1"/>
    <col min="11657" max="11657" width="9.5546875" style="45" customWidth="1"/>
    <col min="11658" max="11658" width="10.5546875" style="45" customWidth="1"/>
    <col min="11659" max="11659" width="17.5546875" style="45" customWidth="1"/>
    <col min="11660" max="11660" width="0.44140625" style="45" customWidth="1"/>
    <col min="11661" max="11903" width="11.44140625" style="45"/>
    <col min="11904" max="11904" width="16.88671875" style="45" customWidth="1"/>
    <col min="11905" max="11905" width="54.44140625" style="45" customWidth="1"/>
    <col min="11906" max="11906" width="8.5546875" style="45" customWidth="1"/>
    <col min="11907" max="11907" width="8.44140625" style="45" customWidth="1"/>
    <col min="11908" max="11908" width="10" style="45" customWidth="1"/>
    <col min="11909" max="11909" width="8.44140625" style="45" customWidth="1"/>
    <col min="11910" max="11910" width="9.5546875" style="45" customWidth="1"/>
    <col min="11911" max="11911" width="8.88671875" style="45" customWidth="1"/>
    <col min="11912" max="11912" width="12.5546875" style="45" customWidth="1"/>
    <col min="11913" max="11913" width="9.5546875" style="45" customWidth="1"/>
    <col min="11914" max="11914" width="10.5546875" style="45" customWidth="1"/>
    <col min="11915" max="11915" width="17.5546875" style="45" customWidth="1"/>
    <col min="11916" max="11916" width="0.44140625" style="45" customWidth="1"/>
    <col min="11917" max="12159" width="11.44140625" style="45"/>
    <col min="12160" max="12160" width="16.88671875" style="45" customWidth="1"/>
    <col min="12161" max="12161" width="54.44140625" style="45" customWidth="1"/>
    <col min="12162" max="12162" width="8.5546875" style="45" customWidth="1"/>
    <col min="12163" max="12163" width="8.44140625" style="45" customWidth="1"/>
    <col min="12164" max="12164" width="10" style="45" customWidth="1"/>
    <col min="12165" max="12165" width="8.44140625" style="45" customWidth="1"/>
    <col min="12166" max="12166" width="9.5546875" style="45" customWidth="1"/>
    <col min="12167" max="12167" width="8.88671875" style="45" customWidth="1"/>
    <col min="12168" max="12168" width="12.5546875" style="45" customWidth="1"/>
    <col min="12169" max="12169" width="9.5546875" style="45" customWidth="1"/>
    <col min="12170" max="12170" width="10.5546875" style="45" customWidth="1"/>
    <col min="12171" max="12171" width="17.5546875" style="45" customWidth="1"/>
    <col min="12172" max="12172" width="0.44140625" style="45" customWidth="1"/>
    <col min="12173" max="12415" width="11.44140625" style="45"/>
    <col min="12416" max="12416" width="16.88671875" style="45" customWidth="1"/>
    <col min="12417" max="12417" width="54.44140625" style="45" customWidth="1"/>
    <col min="12418" max="12418" width="8.5546875" style="45" customWidth="1"/>
    <col min="12419" max="12419" width="8.44140625" style="45" customWidth="1"/>
    <col min="12420" max="12420" width="10" style="45" customWidth="1"/>
    <col min="12421" max="12421" width="8.44140625" style="45" customWidth="1"/>
    <col min="12422" max="12422" width="9.5546875" style="45" customWidth="1"/>
    <col min="12423" max="12423" width="8.88671875" style="45" customWidth="1"/>
    <col min="12424" max="12424" width="12.5546875" style="45" customWidth="1"/>
    <col min="12425" max="12425" width="9.5546875" style="45" customWidth="1"/>
    <col min="12426" max="12426" width="10.5546875" style="45" customWidth="1"/>
    <col min="12427" max="12427" width="17.5546875" style="45" customWidth="1"/>
    <col min="12428" max="12428" width="0.44140625" style="45" customWidth="1"/>
    <col min="12429" max="12671" width="11.44140625" style="45"/>
    <col min="12672" max="12672" width="16.88671875" style="45" customWidth="1"/>
    <col min="12673" max="12673" width="54.44140625" style="45" customWidth="1"/>
    <col min="12674" max="12674" width="8.5546875" style="45" customWidth="1"/>
    <col min="12675" max="12675" width="8.44140625" style="45" customWidth="1"/>
    <col min="12676" max="12676" width="10" style="45" customWidth="1"/>
    <col min="12677" max="12677" width="8.44140625" style="45" customWidth="1"/>
    <col min="12678" max="12678" width="9.5546875" style="45" customWidth="1"/>
    <col min="12679" max="12679" width="8.88671875" style="45" customWidth="1"/>
    <col min="12680" max="12680" width="12.5546875" style="45" customWidth="1"/>
    <col min="12681" max="12681" width="9.5546875" style="45" customWidth="1"/>
    <col min="12682" max="12682" width="10.5546875" style="45" customWidth="1"/>
    <col min="12683" max="12683" width="17.5546875" style="45" customWidth="1"/>
    <col min="12684" max="12684" width="0.44140625" style="45" customWidth="1"/>
    <col min="12685" max="12927" width="11.44140625" style="45"/>
    <col min="12928" max="12928" width="16.88671875" style="45" customWidth="1"/>
    <col min="12929" max="12929" width="54.44140625" style="45" customWidth="1"/>
    <col min="12930" max="12930" width="8.5546875" style="45" customWidth="1"/>
    <col min="12931" max="12931" width="8.44140625" style="45" customWidth="1"/>
    <col min="12932" max="12932" width="10" style="45" customWidth="1"/>
    <col min="12933" max="12933" width="8.44140625" style="45" customWidth="1"/>
    <col min="12934" max="12934" width="9.5546875" style="45" customWidth="1"/>
    <col min="12935" max="12935" width="8.88671875" style="45" customWidth="1"/>
    <col min="12936" max="12936" width="12.5546875" style="45" customWidth="1"/>
    <col min="12937" max="12937" width="9.5546875" style="45" customWidth="1"/>
    <col min="12938" max="12938" width="10.5546875" style="45" customWidth="1"/>
    <col min="12939" max="12939" width="17.5546875" style="45" customWidth="1"/>
    <col min="12940" max="12940" width="0.44140625" style="45" customWidth="1"/>
    <col min="12941" max="13183" width="11.44140625" style="45"/>
    <col min="13184" max="13184" width="16.88671875" style="45" customWidth="1"/>
    <col min="13185" max="13185" width="54.44140625" style="45" customWidth="1"/>
    <col min="13186" max="13186" width="8.5546875" style="45" customWidth="1"/>
    <col min="13187" max="13187" width="8.44140625" style="45" customWidth="1"/>
    <col min="13188" max="13188" width="10" style="45" customWidth="1"/>
    <col min="13189" max="13189" width="8.44140625" style="45" customWidth="1"/>
    <col min="13190" max="13190" width="9.5546875" style="45" customWidth="1"/>
    <col min="13191" max="13191" width="8.88671875" style="45" customWidth="1"/>
    <col min="13192" max="13192" width="12.5546875" style="45" customWidth="1"/>
    <col min="13193" max="13193" width="9.5546875" style="45" customWidth="1"/>
    <col min="13194" max="13194" width="10.5546875" style="45" customWidth="1"/>
    <col min="13195" max="13195" width="17.5546875" style="45" customWidth="1"/>
    <col min="13196" max="13196" width="0.44140625" style="45" customWidth="1"/>
    <col min="13197" max="13439" width="11.44140625" style="45"/>
    <col min="13440" max="13440" width="16.88671875" style="45" customWidth="1"/>
    <col min="13441" max="13441" width="54.44140625" style="45" customWidth="1"/>
    <col min="13442" max="13442" width="8.5546875" style="45" customWidth="1"/>
    <col min="13443" max="13443" width="8.44140625" style="45" customWidth="1"/>
    <col min="13444" max="13444" width="10" style="45" customWidth="1"/>
    <col min="13445" max="13445" width="8.44140625" style="45" customWidth="1"/>
    <col min="13446" max="13446" width="9.5546875" style="45" customWidth="1"/>
    <col min="13447" max="13447" width="8.88671875" style="45" customWidth="1"/>
    <col min="13448" max="13448" width="12.5546875" style="45" customWidth="1"/>
    <col min="13449" max="13449" width="9.5546875" style="45" customWidth="1"/>
    <col min="13450" max="13450" width="10.5546875" style="45" customWidth="1"/>
    <col min="13451" max="13451" width="17.5546875" style="45" customWidth="1"/>
    <col min="13452" max="13452" width="0.44140625" style="45" customWidth="1"/>
    <col min="13453" max="13695" width="11.44140625" style="45"/>
    <col min="13696" max="13696" width="16.88671875" style="45" customWidth="1"/>
    <col min="13697" max="13697" width="54.44140625" style="45" customWidth="1"/>
    <col min="13698" max="13698" width="8.5546875" style="45" customWidth="1"/>
    <col min="13699" max="13699" width="8.44140625" style="45" customWidth="1"/>
    <col min="13700" max="13700" width="10" style="45" customWidth="1"/>
    <col min="13701" max="13701" width="8.44140625" style="45" customWidth="1"/>
    <col min="13702" max="13702" width="9.5546875" style="45" customWidth="1"/>
    <col min="13703" max="13703" width="8.88671875" style="45" customWidth="1"/>
    <col min="13704" max="13704" width="12.5546875" style="45" customWidth="1"/>
    <col min="13705" max="13705" width="9.5546875" style="45" customWidth="1"/>
    <col min="13706" max="13706" width="10.5546875" style="45" customWidth="1"/>
    <col min="13707" max="13707" width="17.5546875" style="45" customWidth="1"/>
    <col min="13708" max="13708" width="0.44140625" style="45" customWidth="1"/>
    <col min="13709" max="13951" width="11.44140625" style="45"/>
    <col min="13952" max="13952" width="16.88671875" style="45" customWidth="1"/>
    <col min="13953" max="13953" width="54.44140625" style="45" customWidth="1"/>
    <col min="13954" max="13954" width="8.5546875" style="45" customWidth="1"/>
    <col min="13955" max="13955" width="8.44140625" style="45" customWidth="1"/>
    <col min="13956" max="13956" width="10" style="45" customWidth="1"/>
    <col min="13957" max="13957" width="8.44140625" style="45" customWidth="1"/>
    <col min="13958" max="13958" width="9.5546875" style="45" customWidth="1"/>
    <col min="13959" max="13959" width="8.88671875" style="45" customWidth="1"/>
    <col min="13960" max="13960" width="12.5546875" style="45" customWidth="1"/>
    <col min="13961" max="13961" width="9.5546875" style="45" customWidth="1"/>
    <col min="13962" max="13962" width="10.5546875" style="45" customWidth="1"/>
    <col min="13963" max="13963" width="17.5546875" style="45" customWidth="1"/>
    <col min="13964" max="13964" width="0.44140625" style="45" customWidth="1"/>
    <col min="13965" max="14207" width="11.44140625" style="45"/>
    <col min="14208" max="14208" width="16.88671875" style="45" customWidth="1"/>
    <col min="14209" max="14209" width="54.44140625" style="45" customWidth="1"/>
    <col min="14210" max="14210" width="8.5546875" style="45" customWidth="1"/>
    <col min="14211" max="14211" width="8.44140625" style="45" customWidth="1"/>
    <col min="14212" max="14212" width="10" style="45" customWidth="1"/>
    <col min="14213" max="14213" width="8.44140625" style="45" customWidth="1"/>
    <col min="14214" max="14214" width="9.5546875" style="45" customWidth="1"/>
    <col min="14215" max="14215" width="8.88671875" style="45" customWidth="1"/>
    <col min="14216" max="14216" width="12.5546875" style="45" customWidth="1"/>
    <col min="14217" max="14217" width="9.5546875" style="45" customWidth="1"/>
    <col min="14218" max="14218" width="10.5546875" style="45" customWidth="1"/>
    <col min="14219" max="14219" width="17.5546875" style="45" customWidth="1"/>
    <col min="14220" max="14220" width="0.44140625" style="45" customWidth="1"/>
    <col min="14221" max="14463" width="11.44140625" style="45"/>
    <col min="14464" max="14464" width="16.88671875" style="45" customWidth="1"/>
    <col min="14465" max="14465" width="54.44140625" style="45" customWidth="1"/>
    <col min="14466" max="14466" width="8.5546875" style="45" customWidth="1"/>
    <col min="14467" max="14467" width="8.44140625" style="45" customWidth="1"/>
    <col min="14468" max="14468" width="10" style="45" customWidth="1"/>
    <col min="14469" max="14469" width="8.44140625" style="45" customWidth="1"/>
    <col min="14470" max="14470" width="9.5546875" style="45" customWidth="1"/>
    <col min="14471" max="14471" width="8.88671875" style="45" customWidth="1"/>
    <col min="14472" max="14472" width="12.5546875" style="45" customWidth="1"/>
    <col min="14473" max="14473" width="9.5546875" style="45" customWidth="1"/>
    <col min="14474" max="14474" width="10.5546875" style="45" customWidth="1"/>
    <col min="14475" max="14475" width="17.5546875" style="45" customWidth="1"/>
    <col min="14476" max="14476" width="0.44140625" style="45" customWidth="1"/>
    <col min="14477" max="14719" width="11.44140625" style="45"/>
    <col min="14720" max="14720" width="16.88671875" style="45" customWidth="1"/>
    <col min="14721" max="14721" width="54.44140625" style="45" customWidth="1"/>
    <col min="14722" max="14722" width="8.5546875" style="45" customWidth="1"/>
    <col min="14723" max="14723" width="8.44140625" style="45" customWidth="1"/>
    <col min="14724" max="14724" width="10" style="45" customWidth="1"/>
    <col min="14725" max="14725" width="8.44140625" style="45" customWidth="1"/>
    <col min="14726" max="14726" width="9.5546875" style="45" customWidth="1"/>
    <col min="14727" max="14727" width="8.88671875" style="45" customWidth="1"/>
    <col min="14728" max="14728" width="12.5546875" style="45" customWidth="1"/>
    <col min="14729" max="14729" width="9.5546875" style="45" customWidth="1"/>
    <col min="14730" max="14730" width="10.5546875" style="45" customWidth="1"/>
    <col min="14731" max="14731" width="17.5546875" style="45" customWidth="1"/>
    <col min="14732" max="14732" width="0.44140625" style="45" customWidth="1"/>
    <col min="14733" max="14975" width="11.44140625" style="45"/>
    <col min="14976" max="14976" width="16.88671875" style="45" customWidth="1"/>
    <col min="14977" max="14977" width="54.44140625" style="45" customWidth="1"/>
    <col min="14978" max="14978" width="8.5546875" style="45" customWidth="1"/>
    <col min="14979" max="14979" width="8.44140625" style="45" customWidth="1"/>
    <col min="14980" max="14980" width="10" style="45" customWidth="1"/>
    <col min="14981" max="14981" width="8.44140625" style="45" customWidth="1"/>
    <col min="14982" max="14982" width="9.5546875" style="45" customWidth="1"/>
    <col min="14983" max="14983" width="8.88671875" style="45" customWidth="1"/>
    <col min="14984" max="14984" width="12.5546875" style="45" customWidth="1"/>
    <col min="14985" max="14985" width="9.5546875" style="45" customWidth="1"/>
    <col min="14986" max="14986" width="10.5546875" style="45" customWidth="1"/>
    <col min="14987" max="14987" width="17.5546875" style="45" customWidth="1"/>
    <col min="14988" max="14988" width="0.44140625" style="45" customWidth="1"/>
    <col min="14989" max="15231" width="11.44140625" style="45"/>
    <col min="15232" max="15232" width="16.88671875" style="45" customWidth="1"/>
    <col min="15233" max="15233" width="54.44140625" style="45" customWidth="1"/>
    <col min="15234" max="15234" width="8.5546875" style="45" customWidth="1"/>
    <col min="15235" max="15235" width="8.44140625" style="45" customWidth="1"/>
    <col min="15236" max="15236" width="10" style="45" customWidth="1"/>
    <col min="15237" max="15237" width="8.44140625" style="45" customWidth="1"/>
    <col min="15238" max="15238" width="9.5546875" style="45" customWidth="1"/>
    <col min="15239" max="15239" width="8.88671875" style="45" customWidth="1"/>
    <col min="15240" max="15240" width="12.5546875" style="45" customWidth="1"/>
    <col min="15241" max="15241" width="9.5546875" style="45" customWidth="1"/>
    <col min="15242" max="15242" width="10.5546875" style="45" customWidth="1"/>
    <col min="15243" max="15243" width="17.5546875" style="45" customWidth="1"/>
    <col min="15244" max="15244" width="0.44140625" style="45" customWidth="1"/>
    <col min="15245" max="15487" width="11.44140625" style="45"/>
    <col min="15488" max="15488" width="16.88671875" style="45" customWidth="1"/>
    <col min="15489" max="15489" width="54.44140625" style="45" customWidth="1"/>
    <col min="15490" max="15490" width="8.5546875" style="45" customWidth="1"/>
    <col min="15491" max="15491" width="8.44140625" style="45" customWidth="1"/>
    <col min="15492" max="15492" width="10" style="45" customWidth="1"/>
    <col min="15493" max="15493" width="8.44140625" style="45" customWidth="1"/>
    <col min="15494" max="15494" width="9.5546875" style="45" customWidth="1"/>
    <col min="15495" max="15495" width="8.88671875" style="45" customWidth="1"/>
    <col min="15496" max="15496" width="12.5546875" style="45" customWidth="1"/>
    <col min="15497" max="15497" width="9.5546875" style="45" customWidth="1"/>
    <col min="15498" max="15498" width="10.5546875" style="45" customWidth="1"/>
    <col min="15499" max="15499" width="17.5546875" style="45" customWidth="1"/>
    <col min="15500" max="15500" width="0.44140625" style="45" customWidth="1"/>
    <col min="15501" max="15743" width="11.44140625" style="45"/>
    <col min="15744" max="15744" width="16.88671875" style="45" customWidth="1"/>
    <col min="15745" max="15745" width="54.44140625" style="45" customWidth="1"/>
    <col min="15746" max="15746" width="8.5546875" style="45" customWidth="1"/>
    <col min="15747" max="15747" width="8.44140625" style="45" customWidth="1"/>
    <col min="15748" max="15748" width="10" style="45" customWidth="1"/>
    <col min="15749" max="15749" width="8.44140625" style="45" customWidth="1"/>
    <col min="15750" max="15750" width="9.5546875" style="45" customWidth="1"/>
    <col min="15751" max="15751" width="8.88671875" style="45" customWidth="1"/>
    <col min="15752" max="15752" width="12.5546875" style="45" customWidth="1"/>
    <col min="15753" max="15753" width="9.5546875" style="45" customWidth="1"/>
    <col min="15754" max="15754" width="10.5546875" style="45" customWidth="1"/>
    <col min="15755" max="15755" width="17.5546875" style="45" customWidth="1"/>
    <col min="15756" max="15756" width="0.44140625" style="45" customWidth="1"/>
    <col min="15757" max="15999" width="11.44140625" style="45"/>
    <col min="16000" max="16000" width="16.88671875" style="45" customWidth="1"/>
    <col min="16001" max="16001" width="54.44140625" style="45" customWidth="1"/>
    <col min="16002" max="16002" width="8.5546875" style="45" customWidth="1"/>
    <col min="16003" max="16003" width="8.44140625" style="45" customWidth="1"/>
    <col min="16004" max="16004" width="10" style="45" customWidth="1"/>
    <col min="16005" max="16005" width="8.44140625" style="45" customWidth="1"/>
    <col min="16006" max="16006" width="9.5546875" style="45" customWidth="1"/>
    <col min="16007" max="16007" width="8.88671875" style="45" customWidth="1"/>
    <col min="16008" max="16008" width="12.5546875" style="45" customWidth="1"/>
    <col min="16009" max="16009" width="9.5546875" style="45" customWidth="1"/>
    <col min="16010" max="16010" width="10.5546875" style="45" customWidth="1"/>
    <col min="16011" max="16011" width="17.5546875" style="45" customWidth="1"/>
    <col min="16012" max="16012" width="0.44140625" style="45" customWidth="1"/>
    <col min="16013" max="16384" width="11.44140625" style="45"/>
  </cols>
  <sheetData>
    <row r="1" spans="1:24" s="43" customFormat="1" ht="82.35" customHeight="1" x14ac:dyDescent="0.25">
      <c r="A1" s="739" t="s">
        <v>1511</v>
      </c>
      <c r="B1" s="739" t="s">
        <v>1</v>
      </c>
      <c r="C1" s="739" t="s">
        <v>1512</v>
      </c>
      <c r="D1" s="739" t="s">
        <v>1260</v>
      </c>
      <c r="E1" s="739" t="s">
        <v>1439</v>
      </c>
      <c r="F1" s="739" t="s">
        <v>1261</v>
      </c>
      <c r="G1" s="739" t="s">
        <v>3</v>
      </c>
      <c r="H1" s="739" t="s">
        <v>3</v>
      </c>
      <c r="I1" s="739" t="s">
        <v>1513</v>
      </c>
      <c r="J1" s="739" t="s">
        <v>1264</v>
      </c>
      <c r="K1" s="739" t="s">
        <v>6</v>
      </c>
      <c r="L1" s="1002" t="s">
        <v>1721</v>
      </c>
      <c r="M1" s="1002" t="s">
        <v>78</v>
      </c>
      <c r="N1" s="1002" t="s">
        <v>74</v>
      </c>
      <c r="O1" s="1002" t="s">
        <v>76</v>
      </c>
      <c r="P1" s="1002" t="s">
        <v>73</v>
      </c>
      <c r="Q1" s="1002" t="s">
        <v>72</v>
      </c>
      <c r="R1" s="1002" t="s">
        <v>75</v>
      </c>
      <c r="S1" s="1002" t="s">
        <v>77</v>
      </c>
      <c r="T1" s="1002" t="s">
        <v>86</v>
      </c>
      <c r="U1" s="974" t="s">
        <v>2784</v>
      </c>
      <c r="V1" s="974" t="s">
        <v>2789</v>
      </c>
      <c r="W1" s="1002" t="s">
        <v>196</v>
      </c>
      <c r="X1" s="1003" t="s">
        <v>1717</v>
      </c>
    </row>
    <row r="2" spans="1:24" s="43" customFormat="1" ht="15.6" x14ac:dyDescent="0.25">
      <c r="A2" s="739" t="s">
        <v>1514</v>
      </c>
      <c r="B2" s="739"/>
      <c r="C2" s="739" t="s">
        <v>7</v>
      </c>
      <c r="D2" s="739" t="s">
        <v>7</v>
      </c>
      <c r="E2" s="739" t="s">
        <v>7</v>
      </c>
      <c r="F2" s="739" t="s">
        <v>7</v>
      </c>
      <c r="G2" s="739" t="s">
        <v>8</v>
      </c>
      <c r="H2" s="739" t="s">
        <v>1265</v>
      </c>
      <c r="I2" s="739" t="s">
        <v>1515</v>
      </c>
      <c r="J2" s="739" t="s">
        <v>1267</v>
      </c>
      <c r="K2" s="739" t="s">
        <v>1516</v>
      </c>
      <c r="L2" s="1002"/>
      <c r="M2" s="1002"/>
      <c r="N2" s="1002"/>
      <c r="O2" s="1002"/>
      <c r="P2" s="1002"/>
      <c r="Q2" s="1002"/>
      <c r="R2" s="1002"/>
      <c r="S2" s="1002"/>
      <c r="T2" s="1002"/>
      <c r="U2" s="977"/>
      <c r="V2" s="977"/>
      <c r="W2" s="1005"/>
      <c r="X2" s="1004"/>
    </row>
    <row r="3" spans="1:24" s="43" customFormat="1" ht="291" customHeight="1" x14ac:dyDescent="0.25">
      <c r="A3" s="739" t="s">
        <v>39</v>
      </c>
      <c r="B3" s="739" t="s">
        <v>470</v>
      </c>
      <c r="C3" s="44"/>
      <c r="D3" s="739" t="s">
        <v>1268</v>
      </c>
      <c r="E3" s="739" t="s">
        <v>1440</v>
      </c>
      <c r="F3" s="739" t="s">
        <v>1269</v>
      </c>
      <c r="G3" s="739" t="s">
        <v>1270</v>
      </c>
      <c r="H3" s="739" t="s">
        <v>1271</v>
      </c>
      <c r="I3" s="739" t="s">
        <v>1272</v>
      </c>
      <c r="J3" s="739" t="s">
        <v>1273</v>
      </c>
      <c r="K3" s="739" t="s">
        <v>1274</v>
      </c>
      <c r="L3" s="744" t="s">
        <v>1722</v>
      </c>
      <c r="M3" s="744" t="s">
        <v>79</v>
      </c>
      <c r="N3" s="744" t="s">
        <v>80</v>
      </c>
      <c r="O3" s="744" t="s">
        <v>81</v>
      </c>
      <c r="P3" s="744" t="s">
        <v>82</v>
      </c>
      <c r="Q3" s="744" t="s">
        <v>83</v>
      </c>
      <c r="R3" s="744" t="s">
        <v>84</v>
      </c>
      <c r="S3" s="744" t="s">
        <v>85</v>
      </c>
      <c r="T3" s="744" t="s">
        <v>87</v>
      </c>
      <c r="U3" s="745" t="s">
        <v>2783</v>
      </c>
      <c r="V3" s="745" t="s">
        <v>2790</v>
      </c>
      <c r="W3" s="744" t="s">
        <v>197</v>
      </c>
      <c r="X3" s="740" t="s">
        <v>1718</v>
      </c>
    </row>
    <row r="4" spans="1:24" ht="20.399999999999999" x14ac:dyDescent="0.35">
      <c r="A4" s="101" t="s">
        <v>1779</v>
      </c>
      <c r="B4" s="102"/>
      <c r="C4" s="103"/>
      <c r="D4" s="103"/>
      <c r="E4" s="103"/>
      <c r="F4" s="104"/>
      <c r="G4" s="105"/>
      <c r="H4" s="105"/>
      <c r="I4" s="105"/>
      <c r="J4" s="105"/>
      <c r="K4" s="105"/>
      <c r="L4" s="939"/>
      <c r="M4" s="105"/>
      <c r="N4" s="105"/>
      <c r="O4" s="105"/>
      <c r="P4" s="105"/>
      <c r="Q4" s="105"/>
      <c r="R4" s="105"/>
      <c r="S4" s="105"/>
      <c r="T4" s="105"/>
      <c r="U4" s="938"/>
      <c r="V4" s="938"/>
      <c r="W4" s="105"/>
      <c r="X4" s="105"/>
    </row>
    <row r="5" spans="1:24" ht="31.2" x14ac:dyDescent="0.2">
      <c r="A5" s="106" t="s">
        <v>1517</v>
      </c>
      <c r="B5" s="74" t="s">
        <v>1518</v>
      </c>
      <c r="C5" s="55">
        <v>1.5</v>
      </c>
      <c r="D5" s="55">
        <v>3000</v>
      </c>
      <c r="E5" s="55">
        <v>19</v>
      </c>
      <c r="F5" s="55">
        <v>50</v>
      </c>
      <c r="G5" s="55">
        <v>5</v>
      </c>
      <c r="H5" s="57">
        <v>15</v>
      </c>
      <c r="I5" s="69">
        <v>7.8</v>
      </c>
      <c r="J5" s="57">
        <v>60</v>
      </c>
      <c r="K5" s="66" t="s">
        <v>17</v>
      </c>
      <c r="L5" s="774">
        <f t="shared" ref="L5" si="0">U5/(1-T5)</f>
        <v>9.5419199999999993</v>
      </c>
      <c r="M5" s="56">
        <v>0.05</v>
      </c>
      <c r="N5" s="56">
        <v>0.02</v>
      </c>
      <c r="O5" s="56">
        <v>0.03</v>
      </c>
      <c r="P5" s="56">
        <v>0.04</v>
      </c>
      <c r="Q5" s="56">
        <v>0.01</v>
      </c>
      <c r="R5" s="56">
        <v>0.1</v>
      </c>
      <c r="S5" s="56">
        <v>0</v>
      </c>
      <c r="T5" s="56">
        <f t="shared" ref="T5" si="1">SUM(M5:S5)</f>
        <v>0.25</v>
      </c>
      <c r="U5" s="749">
        <f>V5*1.2</f>
        <v>7.1564399999999999</v>
      </c>
      <c r="V5" s="749">
        <v>5.9637000000000002</v>
      </c>
      <c r="W5" s="57" t="s">
        <v>1022</v>
      </c>
      <c r="X5" s="58" t="s">
        <v>1720</v>
      </c>
    </row>
    <row r="6" spans="1:24" ht="31.2" x14ac:dyDescent="0.2">
      <c r="A6" s="106" t="s">
        <v>1519</v>
      </c>
      <c r="B6" s="74" t="s">
        <v>1520</v>
      </c>
      <c r="C6" s="55">
        <v>1.5</v>
      </c>
      <c r="D6" s="55">
        <v>3000</v>
      </c>
      <c r="E6" s="55">
        <v>19</v>
      </c>
      <c r="F6" s="55">
        <v>50</v>
      </c>
      <c r="G6" s="55">
        <v>5</v>
      </c>
      <c r="H6" s="57">
        <v>15</v>
      </c>
      <c r="I6" s="55">
        <v>7.8</v>
      </c>
      <c r="J6" s="57">
        <v>60</v>
      </c>
      <c r="K6" s="66" t="s">
        <v>17</v>
      </c>
      <c r="L6" s="774">
        <f t="shared" ref="L6:L14" si="2">U6/(1-T6)</f>
        <v>9.5419199999999993</v>
      </c>
      <c r="M6" s="56">
        <v>0.05</v>
      </c>
      <c r="N6" s="56">
        <v>0.02</v>
      </c>
      <c r="O6" s="56">
        <v>0.03</v>
      </c>
      <c r="P6" s="56">
        <v>0.04</v>
      </c>
      <c r="Q6" s="56">
        <v>0.01</v>
      </c>
      <c r="R6" s="56">
        <v>0.1</v>
      </c>
      <c r="S6" s="56">
        <v>0</v>
      </c>
      <c r="T6" s="56">
        <f t="shared" ref="T6:T14" si="3">SUM(M6:S6)</f>
        <v>0.25</v>
      </c>
      <c r="U6" s="749">
        <f t="shared" ref="U6:U14" si="4">V6*1.2</f>
        <v>7.1564399999999999</v>
      </c>
      <c r="V6" s="749">
        <v>5.9637000000000002</v>
      </c>
      <c r="W6" s="57" t="s">
        <v>1022</v>
      </c>
      <c r="X6" s="58" t="s">
        <v>1720</v>
      </c>
    </row>
    <row r="7" spans="1:24" ht="31.2" x14ac:dyDescent="0.2">
      <c r="A7" s="106" t="s">
        <v>1521</v>
      </c>
      <c r="B7" s="74" t="s">
        <v>1522</v>
      </c>
      <c r="C7" s="55">
        <v>1.5</v>
      </c>
      <c r="D7" s="55">
        <v>3000</v>
      </c>
      <c r="E7" s="55">
        <v>19</v>
      </c>
      <c r="F7" s="55">
        <v>100</v>
      </c>
      <c r="G7" s="55">
        <v>5</v>
      </c>
      <c r="H7" s="57">
        <v>15</v>
      </c>
      <c r="I7" s="69">
        <v>11.2</v>
      </c>
      <c r="J7" s="57">
        <v>36</v>
      </c>
      <c r="K7" s="66" t="s">
        <v>17</v>
      </c>
      <c r="L7" s="774">
        <f t="shared" si="2"/>
        <v>14.05744</v>
      </c>
      <c r="M7" s="56">
        <v>0.05</v>
      </c>
      <c r="N7" s="56">
        <v>0.02</v>
      </c>
      <c r="O7" s="56">
        <v>0.03</v>
      </c>
      <c r="P7" s="56">
        <v>0.04</v>
      </c>
      <c r="Q7" s="56">
        <v>0.01</v>
      </c>
      <c r="R7" s="56">
        <v>0.1</v>
      </c>
      <c r="S7" s="56">
        <v>0</v>
      </c>
      <c r="T7" s="56">
        <f t="shared" si="3"/>
        <v>0.25</v>
      </c>
      <c r="U7" s="749">
        <f t="shared" si="4"/>
        <v>10.54308</v>
      </c>
      <c r="V7" s="749">
        <v>8.7858999999999998</v>
      </c>
      <c r="W7" s="57" t="s">
        <v>1022</v>
      </c>
      <c r="X7" s="58" t="s">
        <v>1720</v>
      </c>
    </row>
    <row r="8" spans="1:24" ht="31.2" x14ac:dyDescent="0.2">
      <c r="A8" s="106" t="s">
        <v>1523</v>
      </c>
      <c r="B8" s="74" t="s">
        <v>1524</v>
      </c>
      <c r="C8" s="55">
        <v>1.5</v>
      </c>
      <c r="D8" s="55">
        <v>3000</v>
      </c>
      <c r="E8" s="55">
        <v>19</v>
      </c>
      <c r="F8" s="55">
        <v>100</v>
      </c>
      <c r="G8" s="55">
        <v>5</v>
      </c>
      <c r="H8" s="57">
        <v>15</v>
      </c>
      <c r="I8" s="55">
        <v>11.2</v>
      </c>
      <c r="J8" s="57">
        <v>36</v>
      </c>
      <c r="K8" s="66" t="s">
        <v>17</v>
      </c>
      <c r="L8" s="774">
        <f t="shared" si="2"/>
        <v>14.05744</v>
      </c>
      <c r="M8" s="56">
        <v>0.05</v>
      </c>
      <c r="N8" s="56">
        <v>0.02</v>
      </c>
      <c r="O8" s="56">
        <v>0.03</v>
      </c>
      <c r="P8" s="56">
        <v>0.04</v>
      </c>
      <c r="Q8" s="56">
        <v>0.01</v>
      </c>
      <c r="R8" s="56">
        <v>0.1</v>
      </c>
      <c r="S8" s="56">
        <v>0</v>
      </c>
      <c r="T8" s="56">
        <f t="shared" si="3"/>
        <v>0.25</v>
      </c>
      <c r="U8" s="749">
        <f t="shared" si="4"/>
        <v>10.54308</v>
      </c>
      <c r="V8" s="749">
        <v>8.7858999999999998</v>
      </c>
      <c r="W8" s="57" t="s">
        <v>1022</v>
      </c>
      <c r="X8" s="58" t="s">
        <v>1720</v>
      </c>
    </row>
    <row r="9" spans="1:24" ht="31.2" x14ac:dyDescent="0.2">
      <c r="A9" s="106" t="s">
        <v>1525</v>
      </c>
      <c r="B9" s="74" t="s">
        <v>1526</v>
      </c>
      <c r="C9" s="55">
        <v>1.5</v>
      </c>
      <c r="D9" s="55">
        <v>3000</v>
      </c>
      <c r="E9" s="55">
        <v>19</v>
      </c>
      <c r="F9" s="55">
        <v>150</v>
      </c>
      <c r="G9" s="55">
        <v>5</v>
      </c>
      <c r="H9" s="57">
        <v>15</v>
      </c>
      <c r="I9" s="69">
        <v>14.7</v>
      </c>
      <c r="J9" s="57">
        <v>30</v>
      </c>
      <c r="K9" s="66" t="s">
        <v>17</v>
      </c>
      <c r="L9" s="774">
        <f t="shared" si="2"/>
        <v>18.391679999999997</v>
      </c>
      <c r="M9" s="56">
        <v>0.05</v>
      </c>
      <c r="N9" s="56">
        <v>0.02</v>
      </c>
      <c r="O9" s="56">
        <v>0.03</v>
      </c>
      <c r="P9" s="56">
        <v>0.04</v>
      </c>
      <c r="Q9" s="56">
        <v>0.01</v>
      </c>
      <c r="R9" s="56">
        <v>0.1</v>
      </c>
      <c r="S9" s="56">
        <v>0</v>
      </c>
      <c r="T9" s="56">
        <f t="shared" si="3"/>
        <v>0.25</v>
      </c>
      <c r="U9" s="749">
        <f t="shared" si="4"/>
        <v>13.793759999999999</v>
      </c>
      <c r="V9" s="749">
        <v>11.4948</v>
      </c>
      <c r="W9" s="57" t="s">
        <v>1022</v>
      </c>
      <c r="X9" s="58" t="s">
        <v>1720</v>
      </c>
    </row>
    <row r="10" spans="1:24" ht="31.2" x14ac:dyDescent="0.2">
      <c r="A10" s="106" t="s">
        <v>1527</v>
      </c>
      <c r="B10" s="74" t="s">
        <v>1528</v>
      </c>
      <c r="C10" s="55">
        <v>1.5</v>
      </c>
      <c r="D10" s="55">
        <v>3000</v>
      </c>
      <c r="E10" s="55">
        <v>19</v>
      </c>
      <c r="F10" s="55">
        <v>150</v>
      </c>
      <c r="G10" s="55">
        <v>5</v>
      </c>
      <c r="H10" s="57">
        <v>15</v>
      </c>
      <c r="I10" s="55">
        <v>14.7</v>
      </c>
      <c r="J10" s="57">
        <v>30</v>
      </c>
      <c r="K10" s="66" t="s">
        <v>17</v>
      </c>
      <c r="L10" s="774">
        <f t="shared" si="2"/>
        <v>18.391679999999997</v>
      </c>
      <c r="M10" s="56">
        <v>0.05</v>
      </c>
      <c r="N10" s="56">
        <v>0.02</v>
      </c>
      <c r="O10" s="56">
        <v>0.03</v>
      </c>
      <c r="P10" s="56">
        <v>0.04</v>
      </c>
      <c r="Q10" s="56">
        <v>0.01</v>
      </c>
      <c r="R10" s="56">
        <v>0.1</v>
      </c>
      <c r="S10" s="56">
        <v>0</v>
      </c>
      <c r="T10" s="56">
        <f t="shared" si="3"/>
        <v>0.25</v>
      </c>
      <c r="U10" s="749">
        <f t="shared" si="4"/>
        <v>13.793759999999999</v>
      </c>
      <c r="V10" s="749">
        <v>11.4948</v>
      </c>
      <c r="W10" s="57" t="s">
        <v>1022</v>
      </c>
      <c r="X10" s="58" t="s">
        <v>1720</v>
      </c>
    </row>
    <row r="11" spans="1:24" ht="31.2" x14ac:dyDescent="0.2">
      <c r="A11" s="106" t="s">
        <v>1529</v>
      </c>
      <c r="B11" s="74" t="s">
        <v>1530</v>
      </c>
      <c r="C11" s="55">
        <v>1.5</v>
      </c>
      <c r="D11" s="55">
        <v>3000</v>
      </c>
      <c r="E11" s="55">
        <v>19</v>
      </c>
      <c r="F11" s="55">
        <v>200</v>
      </c>
      <c r="G11" s="55">
        <v>5</v>
      </c>
      <c r="H11" s="57">
        <v>15</v>
      </c>
      <c r="I11" s="69">
        <v>17.8</v>
      </c>
      <c r="J11" s="57">
        <v>24</v>
      </c>
      <c r="K11" s="66" t="s">
        <v>17</v>
      </c>
      <c r="L11" s="774">
        <f t="shared" si="2"/>
        <v>22.956639999999997</v>
      </c>
      <c r="M11" s="56">
        <v>0.05</v>
      </c>
      <c r="N11" s="56">
        <v>0.02</v>
      </c>
      <c r="O11" s="56">
        <v>0.03</v>
      </c>
      <c r="P11" s="56">
        <v>0.04</v>
      </c>
      <c r="Q11" s="56">
        <v>0.01</v>
      </c>
      <c r="R11" s="56">
        <v>0.1</v>
      </c>
      <c r="S11" s="56">
        <v>0</v>
      </c>
      <c r="T11" s="56">
        <f t="shared" si="3"/>
        <v>0.25</v>
      </c>
      <c r="U11" s="749">
        <f t="shared" si="4"/>
        <v>17.217479999999998</v>
      </c>
      <c r="V11" s="749">
        <v>14.347899999999999</v>
      </c>
      <c r="W11" s="57" t="s">
        <v>1022</v>
      </c>
      <c r="X11" s="58" t="s">
        <v>1720</v>
      </c>
    </row>
    <row r="12" spans="1:24" ht="31.2" x14ac:dyDescent="0.2">
      <c r="A12" s="106" t="s">
        <v>1531</v>
      </c>
      <c r="B12" s="74" t="s">
        <v>1532</v>
      </c>
      <c r="C12" s="55">
        <v>1.5</v>
      </c>
      <c r="D12" s="55">
        <v>3000</v>
      </c>
      <c r="E12" s="55">
        <v>19</v>
      </c>
      <c r="F12" s="55">
        <v>200</v>
      </c>
      <c r="G12" s="55">
        <v>5</v>
      </c>
      <c r="H12" s="57">
        <v>15</v>
      </c>
      <c r="I12" s="55">
        <v>17.8</v>
      </c>
      <c r="J12" s="57">
        <v>24</v>
      </c>
      <c r="K12" s="66" t="s">
        <v>17</v>
      </c>
      <c r="L12" s="774">
        <f t="shared" si="2"/>
        <v>22.956639999999997</v>
      </c>
      <c r="M12" s="56">
        <v>0.05</v>
      </c>
      <c r="N12" s="56">
        <v>0.02</v>
      </c>
      <c r="O12" s="56">
        <v>0.03</v>
      </c>
      <c r="P12" s="56">
        <v>0.04</v>
      </c>
      <c r="Q12" s="56">
        <v>0.01</v>
      </c>
      <c r="R12" s="56">
        <v>0.1</v>
      </c>
      <c r="S12" s="56">
        <v>0</v>
      </c>
      <c r="T12" s="56">
        <f t="shared" si="3"/>
        <v>0.25</v>
      </c>
      <c r="U12" s="749">
        <f t="shared" si="4"/>
        <v>17.217479999999998</v>
      </c>
      <c r="V12" s="749">
        <v>14.347899999999999</v>
      </c>
      <c r="W12" s="57" t="s">
        <v>1022</v>
      </c>
      <c r="X12" s="58" t="s">
        <v>1720</v>
      </c>
    </row>
    <row r="13" spans="1:24" ht="46.8" x14ac:dyDescent="0.3">
      <c r="A13" s="107" t="s">
        <v>1550</v>
      </c>
      <c r="B13" s="108" t="s">
        <v>1551</v>
      </c>
      <c r="C13" s="62">
        <v>1.5</v>
      </c>
      <c r="D13" s="62">
        <v>3000</v>
      </c>
      <c r="E13" s="62">
        <v>24</v>
      </c>
      <c r="F13" s="62">
        <v>19</v>
      </c>
      <c r="G13" s="62">
        <v>8</v>
      </c>
      <c r="H13" s="66">
        <v>24</v>
      </c>
      <c r="I13" s="88">
        <v>4.4400000000000004</v>
      </c>
      <c r="J13" s="66">
        <v>50</v>
      </c>
      <c r="K13" s="66" t="s">
        <v>17</v>
      </c>
      <c r="L13" s="774">
        <f t="shared" si="2"/>
        <v>4.8945600000000002</v>
      </c>
      <c r="M13" s="56">
        <v>0.05</v>
      </c>
      <c r="N13" s="56">
        <v>0.02</v>
      </c>
      <c r="O13" s="56">
        <v>0.03</v>
      </c>
      <c r="P13" s="56">
        <v>0.04</v>
      </c>
      <c r="Q13" s="56">
        <v>0.01</v>
      </c>
      <c r="R13" s="56">
        <v>0.1</v>
      </c>
      <c r="S13" s="56">
        <v>0</v>
      </c>
      <c r="T13" s="56">
        <f t="shared" si="3"/>
        <v>0.25</v>
      </c>
      <c r="U13" s="749">
        <f t="shared" si="4"/>
        <v>3.6709200000000002</v>
      </c>
      <c r="V13" s="749">
        <v>3.0591000000000004</v>
      </c>
      <c r="W13" s="57" t="s">
        <v>1022</v>
      </c>
      <c r="X13" s="58" t="s">
        <v>1720</v>
      </c>
    </row>
    <row r="14" spans="1:24" ht="46.8" x14ac:dyDescent="0.3">
      <c r="A14" s="107" t="s">
        <v>1552</v>
      </c>
      <c r="B14" s="108" t="s">
        <v>1553</v>
      </c>
      <c r="C14" s="62">
        <v>1.5</v>
      </c>
      <c r="D14" s="62">
        <v>3000</v>
      </c>
      <c r="E14" s="62">
        <v>24</v>
      </c>
      <c r="F14" s="62">
        <v>19</v>
      </c>
      <c r="G14" s="62">
        <v>8</v>
      </c>
      <c r="H14" s="66">
        <v>24</v>
      </c>
      <c r="I14" s="88">
        <v>4.4400000000000004</v>
      </c>
      <c r="J14" s="66">
        <v>50</v>
      </c>
      <c r="K14" s="66" t="s">
        <v>17</v>
      </c>
      <c r="L14" s="774">
        <f t="shared" si="2"/>
        <v>4.8945600000000002</v>
      </c>
      <c r="M14" s="56">
        <v>0.05</v>
      </c>
      <c r="N14" s="56">
        <v>0.02</v>
      </c>
      <c r="O14" s="56">
        <v>0.03</v>
      </c>
      <c r="P14" s="56">
        <v>0.04</v>
      </c>
      <c r="Q14" s="56">
        <v>0.01</v>
      </c>
      <c r="R14" s="56">
        <v>0.1</v>
      </c>
      <c r="S14" s="56">
        <v>0</v>
      </c>
      <c r="T14" s="56">
        <f t="shared" si="3"/>
        <v>0.25</v>
      </c>
      <c r="U14" s="749">
        <f t="shared" si="4"/>
        <v>3.6709200000000002</v>
      </c>
      <c r="V14" s="749">
        <v>3.0591000000000004</v>
      </c>
      <c r="W14" s="57" t="s">
        <v>1022</v>
      </c>
      <c r="X14" s="58" t="s">
        <v>1720</v>
      </c>
    </row>
    <row r="15" spans="1:24" ht="18" x14ac:dyDescent="0.2">
      <c r="A15" s="109"/>
      <c r="B15" s="110"/>
      <c r="C15" s="84"/>
      <c r="D15" s="84"/>
      <c r="E15" s="84"/>
      <c r="F15" s="84"/>
      <c r="G15" s="84"/>
      <c r="H15" s="111"/>
      <c r="I15" s="84"/>
      <c r="J15" s="111"/>
      <c r="K15" s="84"/>
      <c r="L15" s="942"/>
      <c r="M15" s="84"/>
      <c r="N15" s="84"/>
      <c r="O15" s="84"/>
      <c r="P15" s="84"/>
      <c r="Q15" s="84"/>
      <c r="R15" s="84"/>
      <c r="S15" s="84"/>
      <c r="T15" s="84"/>
      <c r="U15" s="850"/>
      <c r="V15" s="850"/>
      <c r="W15" s="113"/>
      <c r="X15" s="114"/>
    </row>
    <row r="16" spans="1:24" ht="20.399999999999999" x14ac:dyDescent="0.35">
      <c r="A16" s="101" t="s">
        <v>1780</v>
      </c>
      <c r="B16" s="102"/>
      <c r="C16" s="103"/>
      <c r="D16" s="103"/>
      <c r="E16" s="103"/>
      <c r="F16" s="104"/>
      <c r="G16" s="105"/>
      <c r="H16" s="105"/>
      <c r="I16" s="105"/>
      <c r="J16" s="105"/>
      <c r="K16" s="105"/>
      <c r="L16" s="939"/>
      <c r="M16" s="105"/>
      <c r="N16" s="105"/>
      <c r="O16" s="105"/>
      <c r="P16" s="105"/>
      <c r="Q16" s="105"/>
      <c r="R16" s="105"/>
      <c r="S16" s="105"/>
      <c r="T16" s="105"/>
      <c r="U16" s="939"/>
      <c r="V16" s="939"/>
      <c r="W16" s="105"/>
      <c r="X16" s="105"/>
    </row>
    <row r="17" spans="1:24" ht="31.2" x14ac:dyDescent="0.2">
      <c r="A17" s="115" t="s">
        <v>1781</v>
      </c>
      <c r="B17" s="74" t="s">
        <v>1782</v>
      </c>
      <c r="C17" s="55">
        <v>1.35</v>
      </c>
      <c r="D17" s="55">
        <v>3000</v>
      </c>
      <c r="E17" s="55">
        <v>19</v>
      </c>
      <c r="F17" s="55">
        <v>40</v>
      </c>
      <c r="G17" s="55">
        <v>10</v>
      </c>
      <c r="H17" s="57">
        <v>30</v>
      </c>
      <c r="I17" s="55">
        <v>9</v>
      </c>
      <c r="J17" s="57">
        <v>36</v>
      </c>
      <c r="K17" s="57" t="s">
        <v>17</v>
      </c>
      <c r="L17" s="774">
        <f t="shared" ref="L17:L32" si="5">U17/(1-T17)</f>
        <v>6.0975999999999999</v>
      </c>
      <c r="M17" s="56">
        <v>0.05</v>
      </c>
      <c r="N17" s="56">
        <v>0.02</v>
      </c>
      <c r="O17" s="56">
        <v>0.03</v>
      </c>
      <c r="P17" s="56">
        <v>0.04</v>
      </c>
      <c r="Q17" s="56">
        <v>0.01</v>
      </c>
      <c r="R17" s="56">
        <v>0.1</v>
      </c>
      <c r="S17" s="56">
        <v>0</v>
      </c>
      <c r="T17" s="56">
        <f t="shared" ref="T17:T32" si="6">SUM(M17:S17)</f>
        <v>0.25</v>
      </c>
      <c r="U17" s="749">
        <f t="shared" ref="U17:U32" si="7">V17*1.2</f>
        <v>4.5731999999999999</v>
      </c>
      <c r="V17" s="749">
        <v>3.8110000000000004</v>
      </c>
      <c r="W17" s="57" t="s">
        <v>1022</v>
      </c>
      <c r="X17" s="58" t="s">
        <v>1720</v>
      </c>
    </row>
    <row r="18" spans="1:24" ht="31.2" x14ac:dyDescent="0.2">
      <c r="A18" s="115" t="s">
        <v>1783</v>
      </c>
      <c r="B18" s="74" t="s">
        <v>1784</v>
      </c>
      <c r="C18" s="55">
        <v>1.35</v>
      </c>
      <c r="D18" s="55">
        <v>3000</v>
      </c>
      <c r="E18" s="55">
        <v>19</v>
      </c>
      <c r="F18" s="55">
        <v>40</v>
      </c>
      <c r="G18" s="55">
        <v>10</v>
      </c>
      <c r="H18" s="57">
        <v>30</v>
      </c>
      <c r="I18" s="55">
        <v>9</v>
      </c>
      <c r="J18" s="57">
        <v>36</v>
      </c>
      <c r="K18" s="57" t="s">
        <v>17</v>
      </c>
      <c r="L18" s="774">
        <f t="shared" si="5"/>
        <v>6.0975999999999999</v>
      </c>
      <c r="M18" s="56">
        <v>0.05</v>
      </c>
      <c r="N18" s="56">
        <v>0.02</v>
      </c>
      <c r="O18" s="56">
        <v>0.03</v>
      </c>
      <c r="P18" s="56">
        <v>0.04</v>
      </c>
      <c r="Q18" s="56">
        <v>0.01</v>
      </c>
      <c r="R18" s="56">
        <v>0.1</v>
      </c>
      <c r="S18" s="56">
        <v>0</v>
      </c>
      <c r="T18" s="56">
        <f t="shared" si="6"/>
        <v>0.25</v>
      </c>
      <c r="U18" s="749">
        <f t="shared" si="7"/>
        <v>4.5731999999999999</v>
      </c>
      <c r="V18" s="749">
        <v>3.8110000000000004</v>
      </c>
      <c r="W18" s="57" t="s">
        <v>1022</v>
      </c>
      <c r="X18" s="58" t="s">
        <v>1720</v>
      </c>
    </row>
    <row r="19" spans="1:24" ht="46.8" x14ac:dyDescent="0.2">
      <c r="A19" s="115" t="s">
        <v>2467</v>
      </c>
      <c r="B19" s="74" t="s">
        <v>1785</v>
      </c>
      <c r="C19" s="55">
        <v>1.35</v>
      </c>
      <c r="D19" s="55">
        <v>3000</v>
      </c>
      <c r="E19" s="55" t="s">
        <v>1786</v>
      </c>
      <c r="F19" s="55">
        <v>50</v>
      </c>
      <c r="G19" s="55">
        <v>10</v>
      </c>
      <c r="H19" s="57">
        <v>30</v>
      </c>
      <c r="I19" s="55">
        <v>15.9</v>
      </c>
      <c r="J19" s="57">
        <v>36</v>
      </c>
      <c r="K19" s="57" t="s">
        <v>17</v>
      </c>
      <c r="L19" s="774">
        <f t="shared" si="5"/>
        <v>9.2452800000000011</v>
      </c>
      <c r="M19" s="56">
        <v>0.05</v>
      </c>
      <c r="N19" s="56">
        <v>0.02</v>
      </c>
      <c r="O19" s="56">
        <v>0.03</v>
      </c>
      <c r="P19" s="56">
        <v>0.04</v>
      </c>
      <c r="Q19" s="56">
        <v>0.01</v>
      </c>
      <c r="R19" s="56">
        <v>0.1</v>
      </c>
      <c r="S19" s="56">
        <v>0</v>
      </c>
      <c r="T19" s="56">
        <f t="shared" si="6"/>
        <v>0.25</v>
      </c>
      <c r="U19" s="749">
        <f t="shared" si="7"/>
        <v>6.9339600000000008</v>
      </c>
      <c r="V19" s="749">
        <v>5.7783000000000007</v>
      </c>
      <c r="W19" s="57" t="s">
        <v>1022</v>
      </c>
      <c r="X19" s="58" t="s">
        <v>1720</v>
      </c>
    </row>
    <row r="20" spans="1:24" ht="46.8" x14ac:dyDescent="0.2">
      <c r="A20" s="115" t="s">
        <v>1787</v>
      </c>
      <c r="B20" s="74" t="s">
        <v>1788</v>
      </c>
      <c r="C20" s="55">
        <v>1.35</v>
      </c>
      <c r="D20" s="55">
        <v>3000</v>
      </c>
      <c r="E20" s="55" t="s">
        <v>1786</v>
      </c>
      <c r="F20" s="55">
        <v>50</v>
      </c>
      <c r="G20" s="55">
        <v>10</v>
      </c>
      <c r="H20" s="57">
        <v>30</v>
      </c>
      <c r="I20" s="55">
        <v>15.9</v>
      </c>
      <c r="J20" s="57">
        <v>36</v>
      </c>
      <c r="K20" s="57" t="s">
        <v>17</v>
      </c>
      <c r="L20" s="774">
        <f t="shared" si="5"/>
        <v>9.2452800000000011</v>
      </c>
      <c r="M20" s="56">
        <v>0.05</v>
      </c>
      <c r="N20" s="56">
        <v>0.02</v>
      </c>
      <c r="O20" s="56">
        <v>0.03</v>
      </c>
      <c r="P20" s="56">
        <v>0.04</v>
      </c>
      <c r="Q20" s="56">
        <v>0.01</v>
      </c>
      <c r="R20" s="56">
        <v>0.1</v>
      </c>
      <c r="S20" s="56">
        <v>0</v>
      </c>
      <c r="T20" s="56">
        <f t="shared" si="6"/>
        <v>0.25</v>
      </c>
      <c r="U20" s="749">
        <f t="shared" si="7"/>
        <v>6.9339600000000008</v>
      </c>
      <c r="V20" s="749">
        <v>5.7783000000000007</v>
      </c>
      <c r="W20" s="57" t="s">
        <v>1022</v>
      </c>
      <c r="X20" s="58" t="s">
        <v>1720</v>
      </c>
    </row>
    <row r="21" spans="1:24" ht="46.8" x14ac:dyDescent="0.2">
      <c r="A21" s="115" t="s">
        <v>1789</v>
      </c>
      <c r="B21" s="74" t="s">
        <v>1790</v>
      </c>
      <c r="C21" s="55">
        <v>1.35</v>
      </c>
      <c r="D21" s="55">
        <v>3000</v>
      </c>
      <c r="E21" s="55" t="s">
        <v>1786</v>
      </c>
      <c r="F21" s="55">
        <v>50</v>
      </c>
      <c r="G21" s="55">
        <v>10</v>
      </c>
      <c r="H21" s="57">
        <v>30</v>
      </c>
      <c r="I21" s="55">
        <v>12</v>
      </c>
      <c r="J21" s="57">
        <v>36</v>
      </c>
      <c r="K21" s="57" t="s">
        <v>17</v>
      </c>
      <c r="L21" s="774">
        <f t="shared" si="5"/>
        <v>7.8939200000000005</v>
      </c>
      <c r="M21" s="56">
        <v>0.05</v>
      </c>
      <c r="N21" s="56">
        <v>0.02</v>
      </c>
      <c r="O21" s="56">
        <v>0.03</v>
      </c>
      <c r="P21" s="56">
        <v>0.04</v>
      </c>
      <c r="Q21" s="56">
        <v>0.01</v>
      </c>
      <c r="R21" s="56">
        <v>0.1</v>
      </c>
      <c r="S21" s="56">
        <v>0</v>
      </c>
      <c r="T21" s="56">
        <f t="shared" si="6"/>
        <v>0.25</v>
      </c>
      <c r="U21" s="749">
        <f t="shared" si="7"/>
        <v>5.9204400000000001</v>
      </c>
      <c r="V21" s="749">
        <v>4.9337</v>
      </c>
      <c r="W21" s="57" t="s">
        <v>1022</v>
      </c>
      <c r="X21" s="58" t="s">
        <v>1720</v>
      </c>
    </row>
    <row r="22" spans="1:24" ht="46.8" x14ac:dyDescent="0.2">
      <c r="A22" s="115" t="s">
        <v>1791</v>
      </c>
      <c r="B22" s="74" t="s">
        <v>1792</v>
      </c>
      <c r="C22" s="55">
        <v>1.35</v>
      </c>
      <c r="D22" s="55">
        <v>3000</v>
      </c>
      <c r="E22" s="55" t="s">
        <v>1786</v>
      </c>
      <c r="F22" s="55">
        <v>50</v>
      </c>
      <c r="G22" s="55">
        <v>10</v>
      </c>
      <c r="H22" s="57">
        <v>30</v>
      </c>
      <c r="I22" s="55">
        <v>12</v>
      </c>
      <c r="J22" s="57">
        <v>36</v>
      </c>
      <c r="K22" s="57" t="s">
        <v>17</v>
      </c>
      <c r="L22" s="774">
        <f t="shared" si="5"/>
        <v>7.8939200000000005</v>
      </c>
      <c r="M22" s="56">
        <v>0.05</v>
      </c>
      <c r="N22" s="56">
        <v>0.02</v>
      </c>
      <c r="O22" s="56">
        <v>0.03</v>
      </c>
      <c r="P22" s="56">
        <v>0.04</v>
      </c>
      <c r="Q22" s="56">
        <v>0.01</v>
      </c>
      <c r="R22" s="56">
        <v>0.1</v>
      </c>
      <c r="S22" s="56">
        <v>0</v>
      </c>
      <c r="T22" s="56">
        <f t="shared" si="6"/>
        <v>0.25</v>
      </c>
      <c r="U22" s="749">
        <f t="shared" si="7"/>
        <v>5.9204400000000001</v>
      </c>
      <c r="V22" s="749">
        <v>4.9337</v>
      </c>
      <c r="W22" s="57" t="s">
        <v>1022</v>
      </c>
      <c r="X22" s="58" t="s">
        <v>1720</v>
      </c>
    </row>
    <row r="23" spans="1:24" ht="31.2" x14ac:dyDescent="0.2">
      <c r="A23" s="115" t="s">
        <v>1793</v>
      </c>
      <c r="B23" s="74" t="s">
        <v>1794</v>
      </c>
      <c r="C23" s="55">
        <v>1.35</v>
      </c>
      <c r="D23" s="55">
        <v>3000</v>
      </c>
      <c r="E23" s="55" t="s">
        <v>1786</v>
      </c>
      <c r="F23" s="55">
        <v>50</v>
      </c>
      <c r="G23" s="55">
        <v>10</v>
      </c>
      <c r="H23" s="57">
        <v>30</v>
      </c>
      <c r="I23" s="55">
        <v>8.1</v>
      </c>
      <c r="J23" s="57">
        <v>36</v>
      </c>
      <c r="K23" s="57" t="s">
        <v>17</v>
      </c>
      <c r="L23" s="774">
        <f t="shared" si="5"/>
        <v>5.3560000000000008</v>
      </c>
      <c r="M23" s="56">
        <v>0.05</v>
      </c>
      <c r="N23" s="56">
        <v>0.02</v>
      </c>
      <c r="O23" s="56">
        <v>0.03</v>
      </c>
      <c r="P23" s="56">
        <v>0.04</v>
      </c>
      <c r="Q23" s="56">
        <v>0.01</v>
      </c>
      <c r="R23" s="56">
        <v>0.1</v>
      </c>
      <c r="S23" s="56">
        <v>0</v>
      </c>
      <c r="T23" s="56">
        <f t="shared" si="6"/>
        <v>0.25</v>
      </c>
      <c r="U23" s="749">
        <f t="shared" si="7"/>
        <v>4.0170000000000003</v>
      </c>
      <c r="V23" s="749">
        <v>3.3475000000000001</v>
      </c>
      <c r="W23" s="57" t="s">
        <v>1022</v>
      </c>
      <c r="X23" s="58" t="s">
        <v>1720</v>
      </c>
    </row>
    <row r="24" spans="1:24" ht="46.8" x14ac:dyDescent="0.2">
      <c r="A24" s="115" t="s">
        <v>1795</v>
      </c>
      <c r="B24" s="74" t="s">
        <v>1796</v>
      </c>
      <c r="C24" s="55">
        <v>1.35</v>
      </c>
      <c r="D24" s="55">
        <v>3000</v>
      </c>
      <c r="E24" s="55" t="s">
        <v>1786</v>
      </c>
      <c r="F24" s="55">
        <v>50</v>
      </c>
      <c r="G24" s="55">
        <v>10</v>
      </c>
      <c r="H24" s="57">
        <v>30</v>
      </c>
      <c r="I24" s="55">
        <v>8.1</v>
      </c>
      <c r="J24" s="57">
        <v>36</v>
      </c>
      <c r="K24" s="57" t="s">
        <v>17</v>
      </c>
      <c r="L24" s="774">
        <f t="shared" si="5"/>
        <v>5.3560000000000008</v>
      </c>
      <c r="M24" s="56">
        <v>0.05</v>
      </c>
      <c r="N24" s="56">
        <v>0.02</v>
      </c>
      <c r="O24" s="56">
        <v>0.03</v>
      </c>
      <c r="P24" s="56">
        <v>0.04</v>
      </c>
      <c r="Q24" s="56">
        <v>0.01</v>
      </c>
      <c r="R24" s="56">
        <v>0.1</v>
      </c>
      <c r="S24" s="56">
        <v>0</v>
      </c>
      <c r="T24" s="56">
        <f t="shared" si="6"/>
        <v>0.25</v>
      </c>
      <c r="U24" s="749">
        <f t="shared" si="7"/>
        <v>4.0170000000000003</v>
      </c>
      <c r="V24" s="749">
        <v>3.3475000000000001</v>
      </c>
      <c r="W24" s="57" t="s">
        <v>1022</v>
      </c>
      <c r="X24" s="58" t="s">
        <v>1720</v>
      </c>
    </row>
    <row r="25" spans="1:24" ht="31.2" x14ac:dyDescent="0.2">
      <c r="A25" s="115" t="s">
        <v>1797</v>
      </c>
      <c r="B25" s="74" t="s">
        <v>1798</v>
      </c>
      <c r="C25" s="55">
        <v>1.35</v>
      </c>
      <c r="D25" s="55">
        <v>3000</v>
      </c>
      <c r="E25" s="55">
        <v>15</v>
      </c>
      <c r="F25" s="55">
        <v>35</v>
      </c>
      <c r="G25" s="55">
        <v>10</v>
      </c>
      <c r="H25" s="57">
        <v>30</v>
      </c>
      <c r="I25" s="55">
        <v>5.7</v>
      </c>
      <c r="J25" s="57">
        <v>36</v>
      </c>
      <c r="K25" s="57" t="s">
        <v>17</v>
      </c>
      <c r="L25" s="774">
        <f t="shared" si="5"/>
        <v>4.0376000000000003</v>
      </c>
      <c r="M25" s="56">
        <v>0.05</v>
      </c>
      <c r="N25" s="56">
        <v>0.02</v>
      </c>
      <c r="O25" s="56">
        <v>0.03</v>
      </c>
      <c r="P25" s="56">
        <v>0.04</v>
      </c>
      <c r="Q25" s="56">
        <v>0.01</v>
      </c>
      <c r="R25" s="56">
        <v>0.1</v>
      </c>
      <c r="S25" s="56">
        <v>0</v>
      </c>
      <c r="T25" s="56">
        <f t="shared" si="6"/>
        <v>0.25</v>
      </c>
      <c r="U25" s="749">
        <f t="shared" si="7"/>
        <v>3.0282000000000004</v>
      </c>
      <c r="V25" s="749">
        <v>2.5235000000000003</v>
      </c>
      <c r="W25" s="57" t="s">
        <v>1022</v>
      </c>
      <c r="X25" s="58" t="s">
        <v>1720</v>
      </c>
    </row>
    <row r="26" spans="1:24" ht="46.8" x14ac:dyDescent="0.2">
      <c r="A26" s="115" t="s">
        <v>1799</v>
      </c>
      <c r="B26" s="74" t="s">
        <v>1800</v>
      </c>
      <c r="C26" s="55">
        <v>1.35</v>
      </c>
      <c r="D26" s="55">
        <v>3000</v>
      </c>
      <c r="E26" s="55">
        <v>15</v>
      </c>
      <c r="F26" s="55">
        <v>35</v>
      </c>
      <c r="G26" s="55">
        <v>10</v>
      </c>
      <c r="H26" s="57">
        <v>30</v>
      </c>
      <c r="I26" s="55">
        <v>5.7</v>
      </c>
      <c r="J26" s="57">
        <v>36</v>
      </c>
      <c r="K26" s="57" t="s">
        <v>17</v>
      </c>
      <c r="L26" s="774">
        <f t="shared" si="5"/>
        <v>4.0376000000000003</v>
      </c>
      <c r="M26" s="56">
        <v>0.05</v>
      </c>
      <c r="N26" s="56">
        <v>0.02</v>
      </c>
      <c r="O26" s="56">
        <v>0.03</v>
      </c>
      <c r="P26" s="56">
        <v>0.04</v>
      </c>
      <c r="Q26" s="56">
        <v>0.01</v>
      </c>
      <c r="R26" s="56">
        <v>0.1</v>
      </c>
      <c r="S26" s="56">
        <v>0</v>
      </c>
      <c r="T26" s="56">
        <f t="shared" si="6"/>
        <v>0.25</v>
      </c>
      <c r="U26" s="749">
        <f t="shared" si="7"/>
        <v>3.0282000000000004</v>
      </c>
      <c r="V26" s="749">
        <v>2.5235000000000003</v>
      </c>
      <c r="W26" s="57" t="s">
        <v>1022</v>
      </c>
      <c r="X26" s="58" t="s">
        <v>1720</v>
      </c>
    </row>
    <row r="27" spans="1:24" ht="31.2" x14ac:dyDescent="0.2">
      <c r="A27" s="115" t="s">
        <v>1533</v>
      </c>
      <c r="B27" s="74" t="s">
        <v>1801</v>
      </c>
      <c r="C27" s="55">
        <v>1.35</v>
      </c>
      <c r="D27" s="55">
        <v>3000</v>
      </c>
      <c r="E27" s="55" t="s">
        <v>1534</v>
      </c>
      <c r="F27" s="55">
        <v>50</v>
      </c>
      <c r="G27" s="55">
        <v>10</v>
      </c>
      <c r="H27" s="57">
        <v>30</v>
      </c>
      <c r="I27" s="55">
        <v>11.3</v>
      </c>
      <c r="J27" s="57">
        <v>36</v>
      </c>
      <c r="K27" s="57" t="s">
        <v>17</v>
      </c>
      <c r="L27" s="774">
        <f t="shared" si="5"/>
        <v>7.3995200000000017</v>
      </c>
      <c r="M27" s="56">
        <v>0.05</v>
      </c>
      <c r="N27" s="56">
        <v>0.02</v>
      </c>
      <c r="O27" s="56">
        <v>0.03</v>
      </c>
      <c r="P27" s="56">
        <v>0.04</v>
      </c>
      <c r="Q27" s="56">
        <v>0.01</v>
      </c>
      <c r="R27" s="56">
        <v>0.1</v>
      </c>
      <c r="S27" s="56">
        <v>0</v>
      </c>
      <c r="T27" s="56">
        <f t="shared" si="6"/>
        <v>0.25</v>
      </c>
      <c r="U27" s="749">
        <f t="shared" si="7"/>
        <v>5.549640000000001</v>
      </c>
      <c r="V27" s="749">
        <v>4.6247000000000007</v>
      </c>
      <c r="W27" s="57" t="s">
        <v>1022</v>
      </c>
      <c r="X27" s="58" t="s">
        <v>1720</v>
      </c>
    </row>
    <row r="28" spans="1:24" ht="46.8" x14ac:dyDescent="0.2">
      <c r="A28" s="115" t="s">
        <v>1537</v>
      </c>
      <c r="B28" s="74" t="s">
        <v>1802</v>
      </c>
      <c r="C28" s="55">
        <v>1.35</v>
      </c>
      <c r="D28" s="55">
        <v>3000</v>
      </c>
      <c r="E28" s="55" t="s">
        <v>1534</v>
      </c>
      <c r="F28" s="55">
        <v>50</v>
      </c>
      <c r="G28" s="55">
        <v>10</v>
      </c>
      <c r="H28" s="57">
        <v>30</v>
      </c>
      <c r="I28" s="55">
        <v>11.3</v>
      </c>
      <c r="J28" s="57">
        <v>36</v>
      </c>
      <c r="K28" s="57" t="s">
        <v>17</v>
      </c>
      <c r="L28" s="774">
        <f t="shared" si="5"/>
        <v>7.3995200000000017</v>
      </c>
      <c r="M28" s="56">
        <v>0.05</v>
      </c>
      <c r="N28" s="56">
        <v>0.02</v>
      </c>
      <c r="O28" s="56">
        <v>0.03</v>
      </c>
      <c r="P28" s="56">
        <v>0.04</v>
      </c>
      <c r="Q28" s="56">
        <v>0.01</v>
      </c>
      <c r="R28" s="56">
        <v>0.1</v>
      </c>
      <c r="S28" s="56">
        <v>0</v>
      </c>
      <c r="T28" s="56">
        <f t="shared" si="6"/>
        <v>0.25</v>
      </c>
      <c r="U28" s="749">
        <f t="shared" si="7"/>
        <v>5.549640000000001</v>
      </c>
      <c r="V28" s="749">
        <v>4.6247000000000007</v>
      </c>
      <c r="W28" s="57" t="s">
        <v>1022</v>
      </c>
      <c r="X28" s="58" t="s">
        <v>1720</v>
      </c>
    </row>
    <row r="29" spans="1:24" ht="31.2" x14ac:dyDescent="0.2">
      <c r="A29" s="115" t="s">
        <v>1803</v>
      </c>
      <c r="B29" s="74" t="s">
        <v>1804</v>
      </c>
      <c r="C29" s="55">
        <v>1.4</v>
      </c>
      <c r="D29" s="55">
        <v>3000</v>
      </c>
      <c r="E29" s="55">
        <v>21</v>
      </c>
      <c r="F29" s="55">
        <v>50</v>
      </c>
      <c r="G29" s="55">
        <v>10</v>
      </c>
      <c r="H29" s="57">
        <v>30</v>
      </c>
      <c r="I29" s="55">
        <v>10.83</v>
      </c>
      <c r="J29" s="57">
        <v>36</v>
      </c>
      <c r="K29" s="57" t="s">
        <v>17</v>
      </c>
      <c r="L29" s="774">
        <f t="shared" si="5"/>
        <v>8.5201599999999988</v>
      </c>
      <c r="M29" s="56">
        <v>0.05</v>
      </c>
      <c r="N29" s="56">
        <v>0.02</v>
      </c>
      <c r="O29" s="56">
        <v>0.03</v>
      </c>
      <c r="P29" s="56">
        <v>0.04</v>
      </c>
      <c r="Q29" s="56">
        <v>0.01</v>
      </c>
      <c r="R29" s="56">
        <v>0.1</v>
      </c>
      <c r="S29" s="56">
        <v>0</v>
      </c>
      <c r="T29" s="56">
        <f t="shared" si="6"/>
        <v>0.25</v>
      </c>
      <c r="U29" s="749">
        <f t="shared" si="7"/>
        <v>6.3901199999999996</v>
      </c>
      <c r="V29" s="749">
        <v>5.3250999999999999</v>
      </c>
      <c r="W29" s="57" t="s">
        <v>1022</v>
      </c>
      <c r="X29" s="58" t="s">
        <v>1720</v>
      </c>
    </row>
    <row r="30" spans="1:24" ht="46.8" x14ac:dyDescent="0.2">
      <c r="A30" s="115" t="s">
        <v>1805</v>
      </c>
      <c r="B30" s="74" t="s">
        <v>1806</v>
      </c>
      <c r="C30" s="55">
        <v>1.4</v>
      </c>
      <c r="D30" s="55">
        <v>3000</v>
      </c>
      <c r="E30" s="55">
        <v>21</v>
      </c>
      <c r="F30" s="55">
        <v>50</v>
      </c>
      <c r="G30" s="55">
        <v>10</v>
      </c>
      <c r="H30" s="57">
        <v>30</v>
      </c>
      <c r="I30" s="55">
        <v>10.83</v>
      </c>
      <c r="J30" s="57">
        <v>36</v>
      </c>
      <c r="K30" s="57" t="s">
        <v>17</v>
      </c>
      <c r="L30" s="774">
        <f t="shared" si="5"/>
        <v>8.5201599999999988</v>
      </c>
      <c r="M30" s="56">
        <v>0.05</v>
      </c>
      <c r="N30" s="56">
        <v>0.02</v>
      </c>
      <c r="O30" s="56">
        <v>0.03</v>
      </c>
      <c r="P30" s="56">
        <v>0.04</v>
      </c>
      <c r="Q30" s="56">
        <v>0.01</v>
      </c>
      <c r="R30" s="56">
        <v>0.1</v>
      </c>
      <c r="S30" s="56">
        <v>0</v>
      </c>
      <c r="T30" s="56">
        <f t="shared" si="6"/>
        <v>0.25</v>
      </c>
      <c r="U30" s="749">
        <f t="shared" si="7"/>
        <v>6.3901199999999996</v>
      </c>
      <c r="V30" s="749">
        <v>5.3250999999999999</v>
      </c>
      <c r="W30" s="57" t="s">
        <v>1022</v>
      </c>
      <c r="X30" s="58" t="s">
        <v>1720</v>
      </c>
    </row>
    <row r="31" spans="1:24" ht="46.8" x14ac:dyDescent="0.2">
      <c r="A31" s="115" t="s">
        <v>1807</v>
      </c>
      <c r="B31" s="74" t="s">
        <v>1808</v>
      </c>
      <c r="C31" s="55">
        <v>1.4</v>
      </c>
      <c r="D31" s="55">
        <v>3000</v>
      </c>
      <c r="E31" s="55" t="s">
        <v>1786</v>
      </c>
      <c r="F31" s="55">
        <v>50</v>
      </c>
      <c r="G31" s="55">
        <v>10</v>
      </c>
      <c r="H31" s="57">
        <v>30</v>
      </c>
      <c r="I31" s="55">
        <v>16.559999999999999</v>
      </c>
      <c r="J31" s="57">
        <v>36</v>
      </c>
      <c r="K31" s="57" t="s">
        <v>17</v>
      </c>
      <c r="L31" s="774">
        <f t="shared" si="5"/>
        <v>12.920320000000002</v>
      </c>
      <c r="M31" s="56">
        <v>0.05</v>
      </c>
      <c r="N31" s="56">
        <v>0.02</v>
      </c>
      <c r="O31" s="56">
        <v>0.03</v>
      </c>
      <c r="P31" s="56">
        <v>0.04</v>
      </c>
      <c r="Q31" s="56">
        <v>0.01</v>
      </c>
      <c r="R31" s="56">
        <v>0.1</v>
      </c>
      <c r="S31" s="56">
        <v>0</v>
      </c>
      <c r="T31" s="56">
        <f t="shared" si="6"/>
        <v>0.25</v>
      </c>
      <c r="U31" s="749">
        <f t="shared" si="7"/>
        <v>9.6902400000000011</v>
      </c>
      <c r="V31" s="749">
        <v>8.0752000000000006</v>
      </c>
      <c r="W31" s="57" t="s">
        <v>1022</v>
      </c>
      <c r="X31" s="58" t="s">
        <v>1720</v>
      </c>
    </row>
    <row r="32" spans="1:24" ht="46.8" x14ac:dyDescent="0.2">
      <c r="A32" s="115" t="s">
        <v>1809</v>
      </c>
      <c r="B32" s="74" t="s">
        <v>1810</v>
      </c>
      <c r="C32" s="55">
        <v>1.4</v>
      </c>
      <c r="D32" s="55">
        <v>3000</v>
      </c>
      <c r="E32" s="55" t="s">
        <v>1786</v>
      </c>
      <c r="F32" s="55">
        <v>50</v>
      </c>
      <c r="G32" s="55">
        <v>10</v>
      </c>
      <c r="H32" s="57">
        <v>30</v>
      </c>
      <c r="I32" s="55">
        <v>16.559999999999999</v>
      </c>
      <c r="J32" s="57">
        <v>36</v>
      </c>
      <c r="K32" s="57" t="s">
        <v>17</v>
      </c>
      <c r="L32" s="774">
        <f t="shared" si="5"/>
        <v>12.920320000000002</v>
      </c>
      <c r="M32" s="56">
        <v>0.05</v>
      </c>
      <c r="N32" s="56">
        <v>0.02</v>
      </c>
      <c r="O32" s="56">
        <v>0.03</v>
      </c>
      <c r="P32" s="56">
        <v>0.04</v>
      </c>
      <c r="Q32" s="56">
        <v>0.01</v>
      </c>
      <c r="R32" s="56">
        <v>0.1</v>
      </c>
      <c r="S32" s="56">
        <v>0</v>
      </c>
      <c r="T32" s="56">
        <f t="shared" si="6"/>
        <v>0.25</v>
      </c>
      <c r="U32" s="749">
        <f t="shared" si="7"/>
        <v>9.6902400000000011</v>
      </c>
      <c r="V32" s="749">
        <v>8.0752000000000006</v>
      </c>
      <c r="W32" s="57" t="s">
        <v>1022</v>
      </c>
      <c r="X32" s="58" t="s">
        <v>1720</v>
      </c>
    </row>
    <row r="33" spans="1:24" ht="18" x14ac:dyDescent="0.2">
      <c r="A33" s="109"/>
      <c r="B33" s="110"/>
      <c r="C33" s="84"/>
      <c r="D33" s="84"/>
      <c r="E33" s="84"/>
      <c r="F33" s="84"/>
      <c r="G33" s="84"/>
      <c r="H33" s="111"/>
      <c r="I33" s="84"/>
      <c r="J33" s="111"/>
      <c r="K33" s="84"/>
      <c r="L33" s="942"/>
      <c r="M33" s="84"/>
      <c r="N33" s="84"/>
      <c r="O33" s="84"/>
      <c r="P33" s="84"/>
      <c r="Q33" s="84"/>
      <c r="R33" s="84"/>
      <c r="S33" s="84"/>
      <c r="T33" s="84"/>
      <c r="U33" s="850"/>
      <c r="V33" s="850"/>
      <c r="W33" s="113"/>
      <c r="X33" s="114"/>
    </row>
    <row r="34" spans="1:24" ht="20.399999999999999" x14ac:dyDescent="0.35">
      <c r="A34" s="101" t="s">
        <v>1811</v>
      </c>
      <c r="B34" s="102"/>
      <c r="C34" s="103"/>
      <c r="D34" s="103"/>
      <c r="E34" s="103"/>
      <c r="F34" s="104"/>
      <c r="G34" s="105"/>
      <c r="H34" s="105"/>
      <c r="I34" s="105"/>
      <c r="J34" s="105"/>
      <c r="K34" s="105"/>
      <c r="L34" s="939"/>
      <c r="M34" s="105"/>
      <c r="N34" s="105"/>
      <c r="O34" s="105"/>
      <c r="P34" s="105"/>
      <c r="Q34" s="105"/>
      <c r="R34" s="105"/>
      <c r="S34" s="105"/>
      <c r="T34" s="105"/>
      <c r="U34" s="939"/>
      <c r="V34" s="939"/>
      <c r="W34" s="105"/>
      <c r="X34" s="105"/>
    </row>
    <row r="35" spans="1:24" s="68" customFormat="1" ht="46.8" x14ac:dyDescent="0.2">
      <c r="A35" s="106" t="s">
        <v>2468</v>
      </c>
      <c r="B35" s="87" t="s">
        <v>1812</v>
      </c>
      <c r="C35" s="62">
        <v>1.35</v>
      </c>
      <c r="D35" s="62">
        <v>3000</v>
      </c>
      <c r="E35" s="62" t="s">
        <v>1786</v>
      </c>
      <c r="F35" s="62">
        <v>50</v>
      </c>
      <c r="G35" s="62">
        <v>5</v>
      </c>
      <c r="H35" s="66">
        <v>30</v>
      </c>
      <c r="I35" s="62">
        <v>15.9</v>
      </c>
      <c r="J35" s="66">
        <v>36</v>
      </c>
      <c r="K35" s="66" t="s">
        <v>17</v>
      </c>
      <c r="L35" s="749">
        <f t="shared" ref="L35:L44" si="8">U35/(1-T35)</f>
        <v>48.352319999999999</v>
      </c>
      <c r="M35" s="65">
        <v>0.05</v>
      </c>
      <c r="N35" s="65">
        <v>0.02</v>
      </c>
      <c r="O35" s="65">
        <v>0.03</v>
      </c>
      <c r="P35" s="65">
        <v>0.04</v>
      </c>
      <c r="Q35" s="65">
        <v>0.01</v>
      </c>
      <c r="R35" s="65">
        <v>0.1</v>
      </c>
      <c r="S35" s="65">
        <v>0</v>
      </c>
      <c r="T35" s="65">
        <f t="shared" ref="T35:T44" si="9">SUM(M35:S35)</f>
        <v>0.25</v>
      </c>
      <c r="U35" s="749">
        <f t="shared" ref="U35:U44" si="10">V35*1.2</f>
        <v>36.264240000000001</v>
      </c>
      <c r="V35" s="749">
        <v>30.220200000000002</v>
      </c>
      <c r="W35" s="66" t="s">
        <v>1022</v>
      </c>
      <c r="X35" s="67" t="s">
        <v>1720</v>
      </c>
    </row>
    <row r="36" spans="1:24" s="68" customFormat="1" ht="62.4" x14ac:dyDescent="0.2">
      <c r="A36" s="106" t="s">
        <v>2469</v>
      </c>
      <c r="B36" s="87" t="s">
        <v>1813</v>
      </c>
      <c r="C36" s="62">
        <v>1.35</v>
      </c>
      <c r="D36" s="62">
        <v>3000</v>
      </c>
      <c r="E36" s="62" t="s">
        <v>1786</v>
      </c>
      <c r="F36" s="62">
        <v>50</v>
      </c>
      <c r="G36" s="62">
        <v>5</v>
      </c>
      <c r="H36" s="66">
        <v>30</v>
      </c>
      <c r="I36" s="62">
        <v>12</v>
      </c>
      <c r="J36" s="66">
        <v>36</v>
      </c>
      <c r="K36" s="66" t="s">
        <v>17</v>
      </c>
      <c r="L36" s="749">
        <f t="shared" si="8"/>
        <v>48.352319999999999</v>
      </c>
      <c r="M36" s="65">
        <v>0.05</v>
      </c>
      <c r="N36" s="65">
        <v>0.02</v>
      </c>
      <c r="O36" s="65">
        <v>0.03</v>
      </c>
      <c r="P36" s="65">
        <v>0.04</v>
      </c>
      <c r="Q36" s="65">
        <v>0.01</v>
      </c>
      <c r="R36" s="65">
        <v>0.1</v>
      </c>
      <c r="S36" s="65">
        <v>0</v>
      </c>
      <c r="T36" s="65">
        <f t="shared" si="9"/>
        <v>0.25</v>
      </c>
      <c r="U36" s="749">
        <f t="shared" si="10"/>
        <v>36.264240000000001</v>
      </c>
      <c r="V36" s="749">
        <v>30.220200000000002</v>
      </c>
      <c r="W36" s="66" t="s">
        <v>1022</v>
      </c>
      <c r="X36" s="67" t="s">
        <v>1720</v>
      </c>
    </row>
    <row r="37" spans="1:24" s="68" customFormat="1" ht="31.2" x14ac:dyDescent="0.2">
      <c r="A37" s="106" t="s">
        <v>2470</v>
      </c>
      <c r="B37" s="87" t="s">
        <v>1814</v>
      </c>
      <c r="C37" s="62">
        <v>1.35</v>
      </c>
      <c r="D37" s="62">
        <v>3000</v>
      </c>
      <c r="E37" s="62" t="s">
        <v>1786</v>
      </c>
      <c r="F37" s="62">
        <v>50</v>
      </c>
      <c r="G37" s="62">
        <v>10</v>
      </c>
      <c r="H37" s="66">
        <v>30</v>
      </c>
      <c r="I37" s="62">
        <v>12</v>
      </c>
      <c r="J37" s="66">
        <v>36</v>
      </c>
      <c r="K37" s="66" t="s">
        <v>17</v>
      </c>
      <c r="L37" s="749">
        <f t="shared" si="8"/>
        <v>4.2518399999999996</v>
      </c>
      <c r="M37" s="65">
        <v>0.05</v>
      </c>
      <c r="N37" s="65">
        <v>0.02</v>
      </c>
      <c r="O37" s="65">
        <v>0.03</v>
      </c>
      <c r="P37" s="65">
        <v>0.04</v>
      </c>
      <c r="Q37" s="65">
        <v>0.01</v>
      </c>
      <c r="R37" s="65">
        <v>0.1</v>
      </c>
      <c r="S37" s="65">
        <v>0</v>
      </c>
      <c r="T37" s="65">
        <f t="shared" si="9"/>
        <v>0.25</v>
      </c>
      <c r="U37" s="749">
        <f t="shared" si="10"/>
        <v>3.1888799999999997</v>
      </c>
      <c r="V37" s="749">
        <v>2.6574</v>
      </c>
      <c r="W37" s="66" t="s">
        <v>1022</v>
      </c>
      <c r="X37" s="67" t="s">
        <v>1720</v>
      </c>
    </row>
    <row r="38" spans="1:24" s="68" customFormat="1" ht="46.8" x14ac:dyDescent="0.2">
      <c r="A38" s="106" t="s">
        <v>2471</v>
      </c>
      <c r="B38" s="87" t="s">
        <v>1815</v>
      </c>
      <c r="C38" s="62">
        <v>1.35</v>
      </c>
      <c r="D38" s="62">
        <v>3000</v>
      </c>
      <c r="E38" s="62" t="s">
        <v>1786</v>
      </c>
      <c r="F38" s="62">
        <v>50</v>
      </c>
      <c r="G38" s="62">
        <v>10</v>
      </c>
      <c r="H38" s="66">
        <v>30</v>
      </c>
      <c r="I38" s="62">
        <v>8.1</v>
      </c>
      <c r="J38" s="66">
        <v>36</v>
      </c>
      <c r="K38" s="66" t="s">
        <v>17</v>
      </c>
      <c r="L38" s="749">
        <f t="shared" si="8"/>
        <v>4.2518399999999996</v>
      </c>
      <c r="M38" s="65">
        <v>0.05</v>
      </c>
      <c r="N38" s="65">
        <v>0.02</v>
      </c>
      <c r="O38" s="65">
        <v>0.03</v>
      </c>
      <c r="P38" s="65">
        <v>0.04</v>
      </c>
      <c r="Q38" s="65">
        <v>0.01</v>
      </c>
      <c r="R38" s="65">
        <v>0.1</v>
      </c>
      <c r="S38" s="65">
        <v>0</v>
      </c>
      <c r="T38" s="65">
        <f t="shared" si="9"/>
        <v>0.25</v>
      </c>
      <c r="U38" s="749">
        <f t="shared" si="10"/>
        <v>3.1888799999999997</v>
      </c>
      <c r="V38" s="749">
        <v>2.6574</v>
      </c>
      <c r="W38" s="66" t="s">
        <v>1022</v>
      </c>
      <c r="X38" s="67" t="s">
        <v>1720</v>
      </c>
    </row>
    <row r="39" spans="1:24" s="68" customFormat="1" ht="31.2" x14ac:dyDescent="0.2">
      <c r="A39" s="106" t="s">
        <v>2472</v>
      </c>
      <c r="B39" s="87" t="s">
        <v>1816</v>
      </c>
      <c r="C39" s="62">
        <v>1.35</v>
      </c>
      <c r="D39" s="62">
        <v>3000</v>
      </c>
      <c r="E39" s="62" t="s">
        <v>1786</v>
      </c>
      <c r="F39" s="62">
        <v>50</v>
      </c>
      <c r="G39" s="62">
        <v>10</v>
      </c>
      <c r="H39" s="66">
        <v>30</v>
      </c>
      <c r="I39" s="62">
        <v>8.1</v>
      </c>
      <c r="J39" s="66">
        <v>36</v>
      </c>
      <c r="K39" s="66" t="s">
        <v>17</v>
      </c>
      <c r="L39" s="749">
        <f t="shared" si="8"/>
        <v>5.9492800000000008</v>
      </c>
      <c r="M39" s="65">
        <v>0.05</v>
      </c>
      <c r="N39" s="65">
        <v>0.02</v>
      </c>
      <c r="O39" s="65">
        <v>0.03</v>
      </c>
      <c r="P39" s="65">
        <v>0.04</v>
      </c>
      <c r="Q39" s="65">
        <v>0.01</v>
      </c>
      <c r="R39" s="65">
        <v>0.1</v>
      </c>
      <c r="S39" s="65">
        <v>0</v>
      </c>
      <c r="T39" s="65">
        <f t="shared" si="9"/>
        <v>0.25</v>
      </c>
      <c r="U39" s="749">
        <f t="shared" si="10"/>
        <v>4.4619600000000004</v>
      </c>
      <c r="V39" s="749">
        <v>3.7183000000000002</v>
      </c>
      <c r="W39" s="66" t="s">
        <v>1022</v>
      </c>
      <c r="X39" s="67" t="s">
        <v>1720</v>
      </c>
    </row>
    <row r="40" spans="1:24" s="68" customFormat="1" ht="46.8" x14ac:dyDescent="0.2">
      <c r="A40" s="106" t="s">
        <v>2473</v>
      </c>
      <c r="B40" s="87" t="s">
        <v>1817</v>
      </c>
      <c r="C40" s="62">
        <v>1.35</v>
      </c>
      <c r="D40" s="62">
        <v>3000</v>
      </c>
      <c r="E40" s="62">
        <v>15</v>
      </c>
      <c r="F40" s="62">
        <v>35</v>
      </c>
      <c r="G40" s="62">
        <v>10</v>
      </c>
      <c r="H40" s="66">
        <v>30</v>
      </c>
      <c r="I40" s="62">
        <v>5.7</v>
      </c>
      <c r="J40" s="66">
        <v>36</v>
      </c>
      <c r="K40" s="66" t="s">
        <v>17</v>
      </c>
      <c r="L40" s="749">
        <f t="shared" si="8"/>
        <v>5.9492800000000008</v>
      </c>
      <c r="M40" s="65">
        <v>0.05</v>
      </c>
      <c r="N40" s="65">
        <v>0.02</v>
      </c>
      <c r="O40" s="65">
        <v>0.03</v>
      </c>
      <c r="P40" s="65">
        <v>0.04</v>
      </c>
      <c r="Q40" s="65">
        <v>0.01</v>
      </c>
      <c r="R40" s="65">
        <v>0.1</v>
      </c>
      <c r="S40" s="65">
        <v>0</v>
      </c>
      <c r="T40" s="65">
        <f t="shared" si="9"/>
        <v>0.25</v>
      </c>
      <c r="U40" s="749">
        <f t="shared" si="10"/>
        <v>4.4619600000000004</v>
      </c>
      <c r="V40" s="749">
        <v>3.7183000000000002</v>
      </c>
      <c r="W40" s="66" t="s">
        <v>1022</v>
      </c>
      <c r="X40" s="67" t="s">
        <v>1720</v>
      </c>
    </row>
    <row r="41" spans="1:24" s="68" customFormat="1" ht="46.8" x14ac:dyDescent="0.2">
      <c r="A41" s="106" t="s">
        <v>2474</v>
      </c>
      <c r="B41" s="87" t="s">
        <v>1818</v>
      </c>
      <c r="C41" s="62">
        <v>1.35</v>
      </c>
      <c r="D41" s="62">
        <v>3000</v>
      </c>
      <c r="E41" s="62">
        <v>15</v>
      </c>
      <c r="F41" s="62">
        <v>35</v>
      </c>
      <c r="G41" s="62">
        <v>10</v>
      </c>
      <c r="H41" s="66">
        <v>30</v>
      </c>
      <c r="I41" s="62">
        <v>5.7</v>
      </c>
      <c r="J41" s="66">
        <v>36</v>
      </c>
      <c r="K41" s="66" t="s">
        <v>17</v>
      </c>
      <c r="L41" s="749">
        <f t="shared" si="8"/>
        <v>4.5979199999999993</v>
      </c>
      <c r="M41" s="65">
        <v>0.05</v>
      </c>
      <c r="N41" s="65">
        <v>0.02</v>
      </c>
      <c r="O41" s="65">
        <v>0.03</v>
      </c>
      <c r="P41" s="65">
        <v>0.04</v>
      </c>
      <c r="Q41" s="65">
        <v>0.01</v>
      </c>
      <c r="R41" s="65">
        <v>0.1</v>
      </c>
      <c r="S41" s="65">
        <v>0</v>
      </c>
      <c r="T41" s="65">
        <f t="shared" si="9"/>
        <v>0.25</v>
      </c>
      <c r="U41" s="749">
        <f t="shared" si="10"/>
        <v>3.4484399999999997</v>
      </c>
      <c r="V41" s="749">
        <v>2.8736999999999999</v>
      </c>
      <c r="W41" s="66" t="s">
        <v>1022</v>
      </c>
      <c r="X41" s="67" t="s">
        <v>1720</v>
      </c>
    </row>
    <row r="42" spans="1:24" s="68" customFormat="1" ht="46.8" x14ac:dyDescent="0.2">
      <c r="A42" s="106" t="s">
        <v>2475</v>
      </c>
      <c r="B42" s="87" t="s">
        <v>1819</v>
      </c>
      <c r="C42" s="62">
        <v>1.35</v>
      </c>
      <c r="D42" s="62">
        <v>3000</v>
      </c>
      <c r="E42" s="62" t="s">
        <v>1534</v>
      </c>
      <c r="F42" s="62">
        <v>50</v>
      </c>
      <c r="G42" s="62">
        <v>10</v>
      </c>
      <c r="H42" s="66">
        <v>30</v>
      </c>
      <c r="I42" s="62">
        <v>11.3</v>
      </c>
      <c r="J42" s="66">
        <v>36</v>
      </c>
      <c r="K42" s="66" t="s">
        <v>17</v>
      </c>
      <c r="L42" s="749">
        <f t="shared" si="8"/>
        <v>4.5979199999999993</v>
      </c>
      <c r="M42" s="65">
        <v>0.05</v>
      </c>
      <c r="N42" s="65">
        <v>0.02</v>
      </c>
      <c r="O42" s="65">
        <v>0.03</v>
      </c>
      <c r="P42" s="65">
        <v>0.04</v>
      </c>
      <c r="Q42" s="65">
        <v>0.01</v>
      </c>
      <c r="R42" s="65">
        <v>0.1</v>
      </c>
      <c r="S42" s="65">
        <v>0</v>
      </c>
      <c r="T42" s="65">
        <f t="shared" si="9"/>
        <v>0.25</v>
      </c>
      <c r="U42" s="749">
        <f t="shared" si="10"/>
        <v>3.4484399999999997</v>
      </c>
      <c r="V42" s="749">
        <v>2.8736999999999999</v>
      </c>
      <c r="W42" s="66" t="s">
        <v>1022</v>
      </c>
      <c r="X42" s="67" t="s">
        <v>1720</v>
      </c>
    </row>
    <row r="43" spans="1:24" s="68" customFormat="1" ht="46.8" x14ac:dyDescent="0.2">
      <c r="A43" s="106" t="s">
        <v>2476</v>
      </c>
      <c r="B43" s="87" t="s">
        <v>1820</v>
      </c>
      <c r="C43" s="62">
        <v>1.35</v>
      </c>
      <c r="D43" s="62">
        <v>3000</v>
      </c>
      <c r="E43" s="62" t="s">
        <v>1534</v>
      </c>
      <c r="F43" s="62">
        <v>50</v>
      </c>
      <c r="G43" s="62">
        <v>10</v>
      </c>
      <c r="H43" s="66">
        <v>30</v>
      </c>
      <c r="I43" s="62">
        <v>11.3</v>
      </c>
      <c r="J43" s="66">
        <v>36</v>
      </c>
      <c r="K43" s="66" t="s">
        <v>17</v>
      </c>
      <c r="L43" s="749">
        <f t="shared" si="8"/>
        <v>6.6414399999999993</v>
      </c>
      <c r="M43" s="65">
        <v>0.05</v>
      </c>
      <c r="N43" s="65">
        <v>0.02</v>
      </c>
      <c r="O43" s="65">
        <v>0.03</v>
      </c>
      <c r="P43" s="65">
        <v>0.04</v>
      </c>
      <c r="Q43" s="65">
        <v>0.01</v>
      </c>
      <c r="R43" s="65">
        <v>0.1</v>
      </c>
      <c r="S43" s="65">
        <v>0</v>
      </c>
      <c r="T43" s="65">
        <f t="shared" si="9"/>
        <v>0.25</v>
      </c>
      <c r="U43" s="749">
        <f t="shared" si="10"/>
        <v>4.9810799999999995</v>
      </c>
      <c r="V43" s="749">
        <v>4.1509</v>
      </c>
      <c r="W43" s="66" t="s">
        <v>1022</v>
      </c>
      <c r="X43" s="67" t="s">
        <v>1720</v>
      </c>
    </row>
    <row r="44" spans="1:24" s="68" customFormat="1" ht="46.8" x14ac:dyDescent="0.2">
      <c r="A44" s="106" t="s">
        <v>2477</v>
      </c>
      <c r="B44" s="87" t="s">
        <v>1821</v>
      </c>
      <c r="C44" s="62">
        <v>1.4</v>
      </c>
      <c r="D44" s="62">
        <v>3000</v>
      </c>
      <c r="E44" s="62">
        <v>21</v>
      </c>
      <c r="F44" s="62">
        <v>50</v>
      </c>
      <c r="G44" s="62">
        <v>10</v>
      </c>
      <c r="H44" s="66">
        <v>30</v>
      </c>
      <c r="I44" s="62">
        <v>10.83</v>
      </c>
      <c r="J44" s="66">
        <v>36</v>
      </c>
      <c r="K44" s="66" t="s">
        <v>17</v>
      </c>
      <c r="L44" s="749">
        <f t="shared" si="8"/>
        <v>6.6414399999999993</v>
      </c>
      <c r="M44" s="65">
        <v>0.05</v>
      </c>
      <c r="N44" s="65">
        <v>0.02</v>
      </c>
      <c r="O44" s="65">
        <v>0.03</v>
      </c>
      <c r="P44" s="65">
        <v>0.04</v>
      </c>
      <c r="Q44" s="65">
        <v>0.01</v>
      </c>
      <c r="R44" s="65">
        <v>0.1</v>
      </c>
      <c r="S44" s="65">
        <v>0</v>
      </c>
      <c r="T44" s="65">
        <f t="shared" si="9"/>
        <v>0.25</v>
      </c>
      <c r="U44" s="749">
        <f t="shared" si="10"/>
        <v>4.9810799999999995</v>
      </c>
      <c r="V44" s="749">
        <v>4.1509</v>
      </c>
      <c r="W44" s="66" t="s">
        <v>1022</v>
      </c>
      <c r="X44" s="67" t="s">
        <v>1720</v>
      </c>
    </row>
    <row r="45" spans="1:24" ht="18" x14ac:dyDescent="0.2">
      <c r="A45" s="116"/>
      <c r="B45" s="77"/>
      <c r="C45" s="79"/>
      <c r="D45" s="79"/>
      <c r="E45" s="79"/>
      <c r="F45" s="79"/>
      <c r="G45" s="79"/>
      <c r="H45" s="113"/>
      <c r="I45" s="79"/>
      <c r="J45" s="113"/>
      <c r="K45" s="79"/>
      <c r="L45" s="940"/>
      <c r="M45" s="79"/>
      <c r="N45" s="79"/>
      <c r="O45" s="79"/>
      <c r="P45" s="79"/>
      <c r="Q45" s="79"/>
      <c r="R45" s="79"/>
      <c r="S45" s="79"/>
      <c r="T45" s="79"/>
      <c r="U45" s="850"/>
      <c r="V45" s="850"/>
      <c r="W45" s="113"/>
      <c r="X45" s="114"/>
    </row>
    <row r="46" spans="1:24" ht="20.399999999999999" x14ac:dyDescent="0.35">
      <c r="A46" s="117" t="s">
        <v>1822</v>
      </c>
      <c r="B46" s="118"/>
      <c r="C46" s="119"/>
      <c r="D46" s="119"/>
      <c r="E46" s="119"/>
      <c r="F46" s="120"/>
      <c r="G46" s="121"/>
      <c r="H46" s="121"/>
      <c r="I46" s="121"/>
      <c r="J46" s="121"/>
      <c r="K46" s="121"/>
      <c r="L46" s="947"/>
      <c r="M46" s="121"/>
      <c r="N46" s="121"/>
      <c r="O46" s="121"/>
      <c r="P46" s="121"/>
      <c r="Q46" s="121"/>
      <c r="R46" s="121"/>
      <c r="S46" s="121"/>
      <c r="T46" s="121"/>
      <c r="U46" s="940"/>
      <c r="V46" s="940"/>
      <c r="W46" s="121"/>
      <c r="X46" s="121"/>
    </row>
    <row r="47" spans="1:24" ht="31.2" x14ac:dyDescent="0.2">
      <c r="A47" s="115" t="s">
        <v>2478</v>
      </c>
      <c r="B47" s="74" t="s">
        <v>2236</v>
      </c>
      <c r="C47" s="55" t="s">
        <v>1280</v>
      </c>
      <c r="D47" s="55" t="s">
        <v>1280</v>
      </c>
      <c r="E47" s="55" t="s">
        <v>1280</v>
      </c>
      <c r="F47" s="55" t="s">
        <v>1280</v>
      </c>
      <c r="G47" s="55">
        <v>10</v>
      </c>
      <c r="H47" s="57" t="s">
        <v>1280</v>
      </c>
      <c r="I47" s="55">
        <v>0.5</v>
      </c>
      <c r="J47" s="57" t="s">
        <v>1280</v>
      </c>
      <c r="K47" s="57" t="s">
        <v>17</v>
      </c>
      <c r="L47" s="774">
        <f t="shared" ref="L47" si="11">U47/(1-T47)</f>
        <v>35.349599999999995</v>
      </c>
      <c r="M47" s="56">
        <v>0.05</v>
      </c>
      <c r="N47" s="56">
        <v>0.02</v>
      </c>
      <c r="O47" s="56">
        <v>0.03</v>
      </c>
      <c r="P47" s="56">
        <v>0.04</v>
      </c>
      <c r="Q47" s="56">
        <v>0.01</v>
      </c>
      <c r="R47" s="56">
        <v>0.1</v>
      </c>
      <c r="S47" s="56">
        <v>0</v>
      </c>
      <c r="T47" s="56">
        <f t="shared" ref="T47" si="12">SUM(M47:S47)</f>
        <v>0.25</v>
      </c>
      <c r="U47" s="749">
        <f t="shared" ref="U47" si="13">V47*1.2</f>
        <v>26.512199999999996</v>
      </c>
      <c r="V47" s="749">
        <v>22.093499999999999</v>
      </c>
      <c r="W47" s="57" t="s">
        <v>2210</v>
      </c>
      <c r="X47" s="58" t="s">
        <v>1720</v>
      </c>
    </row>
    <row r="48" spans="1:24" ht="18" x14ac:dyDescent="0.2">
      <c r="A48" s="116"/>
      <c r="B48" s="77"/>
      <c r="C48" s="79"/>
      <c r="D48" s="79"/>
      <c r="E48" s="79"/>
      <c r="F48" s="79"/>
      <c r="G48" s="79"/>
      <c r="H48" s="113"/>
      <c r="I48" s="79"/>
      <c r="J48" s="113"/>
      <c r="K48" s="79"/>
      <c r="L48" s="940"/>
      <c r="M48" s="79"/>
      <c r="N48" s="79"/>
      <c r="O48" s="79"/>
      <c r="P48" s="79"/>
      <c r="Q48" s="79"/>
      <c r="R48" s="79"/>
      <c r="S48" s="79"/>
      <c r="T48" s="79"/>
      <c r="U48" s="850"/>
      <c r="V48" s="850"/>
      <c r="W48" s="113"/>
      <c r="X48" s="114"/>
    </row>
    <row r="49" spans="1:24" ht="20.399999999999999" x14ac:dyDescent="0.2">
      <c r="A49" s="101" t="s">
        <v>1823</v>
      </c>
      <c r="B49" s="102"/>
      <c r="C49" s="103"/>
      <c r="D49" s="103"/>
      <c r="E49" s="103"/>
      <c r="F49" s="101"/>
      <c r="G49" s="105"/>
      <c r="H49" s="105"/>
      <c r="I49" s="105"/>
      <c r="J49" s="122"/>
      <c r="K49" s="105"/>
      <c r="L49" s="939"/>
      <c r="M49" s="105"/>
      <c r="N49" s="105"/>
      <c r="O49" s="105"/>
      <c r="P49" s="105"/>
      <c r="Q49" s="105"/>
      <c r="R49" s="105"/>
      <c r="S49" s="105"/>
      <c r="T49" s="105"/>
      <c r="U49" s="939"/>
      <c r="V49" s="939"/>
      <c r="W49" s="105"/>
      <c r="X49" s="105"/>
    </row>
    <row r="50" spans="1:24" ht="62.4" x14ac:dyDescent="0.3">
      <c r="A50" s="123" t="s">
        <v>1538</v>
      </c>
      <c r="B50" s="124" t="s">
        <v>1824</v>
      </c>
      <c r="C50" s="55">
        <v>1.4</v>
      </c>
      <c r="D50" s="55">
        <v>3000</v>
      </c>
      <c r="E50" s="55" t="s">
        <v>1539</v>
      </c>
      <c r="F50" s="55" t="s">
        <v>1535</v>
      </c>
      <c r="G50" s="55">
        <v>10</v>
      </c>
      <c r="H50" s="57">
        <v>30</v>
      </c>
      <c r="I50" s="69">
        <v>15</v>
      </c>
      <c r="J50" s="57" t="s">
        <v>1536</v>
      </c>
      <c r="K50" s="66" t="s">
        <v>17</v>
      </c>
      <c r="L50" s="774">
        <f t="shared" ref="L50:L73" si="14">U50/(1-T50)</f>
        <v>9.6078399999999995</v>
      </c>
      <c r="M50" s="56">
        <v>0.05</v>
      </c>
      <c r="N50" s="56">
        <v>0.02</v>
      </c>
      <c r="O50" s="56">
        <v>0.03</v>
      </c>
      <c r="P50" s="56">
        <v>0.04</v>
      </c>
      <c r="Q50" s="56">
        <v>0.01</v>
      </c>
      <c r="R50" s="56">
        <v>0.1</v>
      </c>
      <c r="S50" s="56">
        <v>0</v>
      </c>
      <c r="T50" s="56">
        <f t="shared" ref="T50:T73" si="15">SUM(M50:S50)</f>
        <v>0.25</v>
      </c>
      <c r="U50" s="749">
        <f t="shared" ref="U50:U73" si="16">V50*1.2</f>
        <v>7.2058799999999996</v>
      </c>
      <c r="V50" s="749">
        <v>6.0049000000000001</v>
      </c>
      <c r="W50" s="57" t="s">
        <v>1022</v>
      </c>
      <c r="X50" s="58" t="s">
        <v>1720</v>
      </c>
    </row>
    <row r="51" spans="1:24" ht="62.4" x14ac:dyDescent="0.3">
      <c r="A51" s="123" t="s">
        <v>1540</v>
      </c>
      <c r="B51" s="124" t="s">
        <v>1825</v>
      </c>
      <c r="C51" s="55">
        <v>1.4</v>
      </c>
      <c r="D51" s="55">
        <v>3000</v>
      </c>
      <c r="E51" s="55" t="s">
        <v>1539</v>
      </c>
      <c r="F51" s="55" t="s">
        <v>1535</v>
      </c>
      <c r="G51" s="55">
        <v>10</v>
      </c>
      <c r="H51" s="57">
        <v>30</v>
      </c>
      <c r="I51" s="69">
        <v>15</v>
      </c>
      <c r="J51" s="57" t="s">
        <v>1536</v>
      </c>
      <c r="K51" s="66" t="s">
        <v>17</v>
      </c>
      <c r="L51" s="774">
        <f t="shared" si="14"/>
        <v>9.6078399999999995</v>
      </c>
      <c r="M51" s="56">
        <v>0.05</v>
      </c>
      <c r="N51" s="56">
        <v>0.02</v>
      </c>
      <c r="O51" s="56">
        <v>0.03</v>
      </c>
      <c r="P51" s="56">
        <v>0.04</v>
      </c>
      <c r="Q51" s="56">
        <v>0.01</v>
      </c>
      <c r="R51" s="56">
        <v>0.1</v>
      </c>
      <c r="S51" s="56">
        <v>0</v>
      </c>
      <c r="T51" s="56">
        <f t="shared" si="15"/>
        <v>0.25</v>
      </c>
      <c r="U51" s="749">
        <f t="shared" si="16"/>
        <v>7.2058799999999996</v>
      </c>
      <c r="V51" s="749">
        <v>6.0049000000000001</v>
      </c>
      <c r="W51" s="57" t="s">
        <v>1022</v>
      </c>
      <c r="X51" s="58" t="s">
        <v>1720</v>
      </c>
    </row>
    <row r="52" spans="1:24" ht="62.4" x14ac:dyDescent="0.3">
      <c r="A52" s="123" t="s">
        <v>1541</v>
      </c>
      <c r="B52" s="124" t="s">
        <v>1826</v>
      </c>
      <c r="C52" s="55">
        <v>1.4</v>
      </c>
      <c r="D52" s="55">
        <v>3000</v>
      </c>
      <c r="E52" s="55" t="s">
        <v>1542</v>
      </c>
      <c r="F52" s="55" t="s">
        <v>1535</v>
      </c>
      <c r="G52" s="55">
        <v>10</v>
      </c>
      <c r="H52" s="57">
        <v>30</v>
      </c>
      <c r="I52" s="69">
        <v>17.100000000000001</v>
      </c>
      <c r="J52" s="57" t="s">
        <v>1536</v>
      </c>
      <c r="K52" s="66" t="s">
        <v>17</v>
      </c>
      <c r="L52" s="774">
        <f t="shared" si="14"/>
        <v>10.31648</v>
      </c>
      <c r="M52" s="56">
        <v>0.05</v>
      </c>
      <c r="N52" s="56">
        <v>0.02</v>
      </c>
      <c r="O52" s="56">
        <v>0.03</v>
      </c>
      <c r="P52" s="56">
        <v>0.04</v>
      </c>
      <c r="Q52" s="56">
        <v>0.01</v>
      </c>
      <c r="R52" s="56">
        <v>0.1</v>
      </c>
      <c r="S52" s="56">
        <v>0</v>
      </c>
      <c r="T52" s="56">
        <f t="shared" si="15"/>
        <v>0.25</v>
      </c>
      <c r="U52" s="749">
        <f t="shared" si="16"/>
        <v>7.7373599999999998</v>
      </c>
      <c r="V52" s="749">
        <v>6.4478</v>
      </c>
      <c r="W52" s="57" t="s">
        <v>1022</v>
      </c>
      <c r="X52" s="58" t="s">
        <v>1720</v>
      </c>
    </row>
    <row r="53" spans="1:24" ht="62.4" x14ac:dyDescent="0.3">
      <c r="A53" s="123" t="s">
        <v>1543</v>
      </c>
      <c r="B53" s="124" t="s">
        <v>1827</v>
      </c>
      <c r="C53" s="55">
        <v>1.4</v>
      </c>
      <c r="D53" s="55">
        <v>3000</v>
      </c>
      <c r="E53" s="55" t="s">
        <v>1542</v>
      </c>
      <c r="F53" s="55" t="s">
        <v>1535</v>
      </c>
      <c r="G53" s="55">
        <v>10</v>
      </c>
      <c r="H53" s="57">
        <v>30</v>
      </c>
      <c r="I53" s="69">
        <v>17.100000000000001</v>
      </c>
      <c r="J53" s="57" t="s">
        <v>1536</v>
      </c>
      <c r="K53" s="66" t="s">
        <v>17</v>
      </c>
      <c r="L53" s="774">
        <f t="shared" si="14"/>
        <v>10.31648</v>
      </c>
      <c r="M53" s="56">
        <v>0.05</v>
      </c>
      <c r="N53" s="56">
        <v>0.02</v>
      </c>
      <c r="O53" s="56">
        <v>0.03</v>
      </c>
      <c r="P53" s="56">
        <v>0.04</v>
      </c>
      <c r="Q53" s="56">
        <v>0.01</v>
      </c>
      <c r="R53" s="56">
        <v>0.1</v>
      </c>
      <c r="S53" s="56">
        <v>0</v>
      </c>
      <c r="T53" s="56">
        <f t="shared" si="15"/>
        <v>0.25</v>
      </c>
      <c r="U53" s="749">
        <f t="shared" si="16"/>
        <v>7.7373599999999998</v>
      </c>
      <c r="V53" s="749">
        <v>6.4478</v>
      </c>
      <c r="W53" s="57" t="s">
        <v>1022</v>
      </c>
      <c r="X53" s="58" t="s">
        <v>1720</v>
      </c>
    </row>
    <row r="54" spans="1:24" ht="46.8" x14ac:dyDescent="0.3">
      <c r="A54" s="123" t="s">
        <v>1544</v>
      </c>
      <c r="B54" s="124" t="s">
        <v>1828</v>
      </c>
      <c r="C54" s="55">
        <v>1.4</v>
      </c>
      <c r="D54" s="55">
        <v>3000</v>
      </c>
      <c r="E54" s="55" t="s">
        <v>1534</v>
      </c>
      <c r="F54" s="55" t="s">
        <v>1545</v>
      </c>
      <c r="G54" s="55">
        <v>10</v>
      </c>
      <c r="H54" s="57">
        <v>30</v>
      </c>
      <c r="I54" s="69">
        <v>11.8</v>
      </c>
      <c r="J54" s="57">
        <v>36</v>
      </c>
      <c r="K54" s="66" t="s">
        <v>17</v>
      </c>
      <c r="L54" s="774">
        <f t="shared" si="14"/>
        <v>7.8939200000000005</v>
      </c>
      <c r="M54" s="56">
        <v>0.05</v>
      </c>
      <c r="N54" s="56">
        <v>0.02</v>
      </c>
      <c r="O54" s="56">
        <v>0.03</v>
      </c>
      <c r="P54" s="56">
        <v>0.04</v>
      </c>
      <c r="Q54" s="56">
        <v>0.01</v>
      </c>
      <c r="R54" s="56">
        <v>0.1</v>
      </c>
      <c r="S54" s="56">
        <v>0</v>
      </c>
      <c r="T54" s="56">
        <f t="shared" si="15"/>
        <v>0.25</v>
      </c>
      <c r="U54" s="749">
        <f t="shared" si="16"/>
        <v>5.9204400000000001</v>
      </c>
      <c r="V54" s="749">
        <v>4.9337</v>
      </c>
      <c r="W54" s="57" t="s">
        <v>1022</v>
      </c>
      <c r="X54" s="58" t="s">
        <v>1720</v>
      </c>
    </row>
    <row r="55" spans="1:24" ht="46.8" x14ac:dyDescent="0.3">
      <c r="A55" s="123" t="s">
        <v>1546</v>
      </c>
      <c r="B55" s="124" t="s">
        <v>1829</v>
      </c>
      <c r="C55" s="55">
        <v>1.4</v>
      </c>
      <c r="D55" s="55">
        <v>3000</v>
      </c>
      <c r="E55" s="55" t="s">
        <v>1534</v>
      </c>
      <c r="F55" s="55" t="s">
        <v>1545</v>
      </c>
      <c r="G55" s="55">
        <v>10</v>
      </c>
      <c r="H55" s="57">
        <v>30</v>
      </c>
      <c r="I55" s="69">
        <v>11.8</v>
      </c>
      <c r="J55" s="57">
        <v>36</v>
      </c>
      <c r="K55" s="66" t="s">
        <v>17</v>
      </c>
      <c r="L55" s="774">
        <f t="shared" si="14"/>
        <v>7.8939200000000005</v>
      </c>
      <c r="M55" s="56">
        <v>0.05</v>
      </c>
      <c r="N55" s="56">
        <v>0.02</v>
      </c>
      <c r="O55" s="56">
        <v>0.03</v>
      </c>
      <c r="P55" s="56">
        <v>0.04</v>
      </c>
      <c r="Q55" s="56">
        <v>0.01</v>
      </c>
      <c r="R55" s="56">
        <v>0.1</v>
      </c>
      <c r="S55" s="56">
        <v>0</v>
      </c>
      <c r="T55" s="56">
        <f t="shared" si="15"/>
        <v>0.25</v>
      </c>
      <c r="U55" s="749">
        <f t="shared" si="16"/>
        <v>5.9204400000000001</v>
      </c>
      <c r="V55" s="749">
        <v>4.9337</v>
      </c>
      <c r="W55" s="57" t="s">
        <v>1022</v>
      </c>
      <c r="X55" s="58" t="s">
        <v>1720</v>
      </c>
    </row>
    <row r="56" spans="1:24" ht="46.8" x14ac:dyDescent="0.3">
      <c r="A56" s="123" t="s">
        <v>1547</v>
      </c>
      <c r="B56" s="124" t="s">
        <v>2056</v>
      </c>
      <c r="C56" s="55">
        <v>1.4</v>
      </c>
      <c r="D56" s="55">
        <v>3000</v>
      </c>
      <c r="E56" s="55" t="s">
        <v>1534</v>
      </c>
      <c r="F56" s="55" t="s">
        <v>1548</v>
      </c>
      <c r="G56" s="55">
        <v>10</v>
      </c>
      <c r="H56" s="57">
        <v>30</v>
      </c>
      <c r="I56" s="69">
        <v>11.8</v>
      </c>
      <c r="J56" s="57">
        <v>36</v>
      </c>
      <c r="K56" s="66" t="s">
        <v>17</v>
      </c>
      <c r="L56" s="774">
        <f t="shared" si="14"/>
        <v>7.8939200000000005</v>
      </c>
      <c r="M56" s="56">
        <v>0.05</v>
      </c>
      <c r="N56" s="56">
        <v>0.02</v>
      </c>
      <c r="O56" s="56">
        <v>0.03</v>
      </c>
      <c r="P56" s="56">
        <v>0.04</v>
      </c>
      <c r="Q56" s="56">
        <v>0.01</v>
      </c>
      <c r="R56" s="56">
        <v>0.1</v>
      </c>
      <c r="S56" s="56">
        <v>0</v>
      </c>
      <c r="T56" s="56">
        <f t="shared" si="15"/>
        <v>0.25</v>
      </c>
      <c r="U56" s="749">
        <f t="shared" si="16"/>
        <v>5.9204400000000001</v>
      </c>
      <c r="V56" s="749">
        <v>4.9337</v>
      </c>
      <c r="W56" s="57" t="s">
        <v>1022</v>
      </c>
      <c r="X56" s="58" t="s">
        <v>1720</v>
      </c>
    </row>
    <row r="57" spans="1:24" ht="46.8" x14ac:dyDescent="0.3">
      <c r="A57" s="123" t="s">
        <v>1549</v>
      </c>
      <c r="B57" s="124" t="s">
        <v>2057</v>
      </c>
      <c r="C57" s="55">
        <v>1.4</v>
      </c>
      <c r="D57" s="55">
        <v>3000</v>
      </c>
      <c r="E57" s="55" t="s">
        <v>1534</v>
      </c>
      <c r="F57" s="55" t="s">
        <v>1548</v>
      </c>
      <c r="G57" s="55">
        <v>10</v>
      </c>
      <c r="H57" s="57">
        <v>30</v>
      </c>
      <c r="I57" s="69">
        <v>11.8</v>
      </c>
      <c r="J57" s="57">
        <v>36</v>
      </c>
      <c r="K57" s="66" t="s">
        <v>17</v>
      </c>
      <c r="L57" s="774">
        <f t="shared" si="14"/>
        <v>7.8939200000000005</v>
      </c>
      <c r="M57" s="56">
        <v>0.05</v>
      </c>
      <c r="N57" s="56">
        <v>0.02</v>
      </c>
      <c r="O57" s="56">
        <v>0.03</v>
      </c>
      <c r="P57" s="56">
        <v>0.04</v>
      </c>
      <c r="Q57" s="56">
        <v>0.01</v>
      </c>
      <c r="R57" s="56">
        <v>0.1</v>
      </c>
      <c r="S57" s="56">
        <v>0</v>
      </c>
      <c r="T57" s="56">
        <f t="shared" si="15"/>
        <v>0.25</v>
      </c>
      <c r="U57" s="749">
        <f t="shared" si="16"/>
        <v>5.9204400000000001</v>
      </c>
      <c r="V57" s="749">
        <v>4.9337</v>
      </c>
      <c r="W57" s="57" t="s">
        <v>1022</v>
      </c>
      <c r="X57" s="58" t="s">
        <v>1720</v>
      </c>
    </row>
    <row r="58" spans="1:24" ht="46.8" x14ac:dyDescent="0.3">
      <c r="A58" s="123" t="s">
        <v>2479</v>
      </c>
      <c r="B58" s="124" t="s">
        <v>1830</v>
      </c>
      <c r="C58" s="55">
        <v>1.4</v>
      </c>
      <c r="D58" s="55">
        <v>3000</v>
      </c>
      <c r="E58" s="55" t="s">
        <v>1831</v>
      </c>
      <c r="F58" s="55">
        <v>50</v>
      </c>
      <c r="G58" s="55">
        <v>10</v>
      </c>
      <c r="H58" s="57">
        <v>30</v>
      </c>
      <c r="I58" s="69">
        <v>13.5</v>
      </c>
      <c r="J58" s="57">
        <v>36</v>
      </c>
      <c r="K58" s="66" t="s">
        <v>17</v>
      </c>
      <c r="L58" s="774">
        <f t="shared" si="14"/>
        <v>10.16816</v>
      </c>
      <c r="M58" s="56">
        <v>0.05</v>
      </c>
      <c r="N58" s="56">
        <v>0.02</v>
      </c>
      <c r="O58" s="56">
        <v>0.03</v>
      </c>
      <c r="P58" s="56">
        <v>0.04</v>
      </c>
      <c r="Q58" s="56">
        <v>0.01</v>
      </c>
      <c r="R58" s="56">
        <v>0.1</v>
      </c>
      <c r="S58" s="56">
        <v>0</v>
      </c>
      <c r="T58" s="56">
        <f t="shared" si="15"/>
        <v>0.25</v>
      </c>
      <c r="U58" s="749">
        <f t="shared" si="16"/>
        <v>7.6261200000000002</v>
      </c>
      <c r="V58" s="749">
        <v>6.3551000000000002</v>
      </c>
      <c r="W58" s="57" t="s">
        <v>1022</v>
      </c>
      <c r="X58" s="58" t="s">
        <v>1720</v>
      </c>
    </row>
    <row r="59" spans="1:24" ht="62.4" x14ac:dyDescent="0.3">
      <c r="A59" s="123" t="s">
        <v>2480</v>
      </c>
      <c r="B59" s="124" t="s">
        <v>1832</v>
      </c>
      <c r="C59" s="55">
        <v>1.4</v>
      </c>
      <c r="D59" s="55">
        <v>3000</v>
      </c>
      <c r="E59" s="55" t="s">
        <v>1831</v>
      </c>
      <c r="F59" s="55">
        <v>50</v>
      </c>
      <c r="G59" s="55">
        <v>10</v>
      </c>
      <c r="H59" s="57">
        <v>30</v>
      </c>
      <c r="I59" s="69">
        <v>13.5</v>
      </c>
      <c r="J59" s="57">
        <v>36</v>
      </c>
      <c r="K59" s="66" t="s">
        <v>17</v>
      </c>
      <c r="L59" s="774">
        <f t="shared" si="14"/>
        <v>10.16816</v>
      </c>
      <c r="M59" s="56">
        <v>0.05</v>
      </c>
      <c r="N59" s="56">
        <v>0.02</v>
      </c>
      <c r="O59" s="56">
        <v>0.03</v>
      </c>
      <c r="P59" s="56">
        <v>0.04</v>
      </c>
      <c r="Q59" s="56">
        <v>0.01</v>
      </c>
      <c r="R59" s="56">
        <v>0.1</v>
      </c>
      <c r="S59" s="56">
        <v>0</v>
      </c>
      <c r="T59" s="56">
        <f t="shared" si="15"/>
        <v>0.25</v>
      </c>
      <c r="U59" s="749">
        <f t="shared" si="16"/>
        <v>7.6261200000000002</v>
      </c>
      <c r="V59" s="749">
        <v>6.3551000000000002</v>
      </c>
      <c r="W59" s="57" t="s">
        <v>1022</v>
      </c>
      <c r="X59" s="58" t="s">
        <v>1720</v>
      </c>
    </row>
    <row r="60" spans="1:24" s="68" customFormat="1" ht="46.8" x14ac:dyDescent="0.3">
      <c r="A60" s="107" t="s">
        <v>2481</v>
      </c>
      <c r="B60" s="108" t="s">
        <v>1833</v>
      </c>
      <c r="C60" s="62">
        <v>1.4</v>
      </c>
      <c r="D60" s="62">
        <v>3000</v>
      </c>
      <c r="E60" s="62">
        <v>34</v>
      </c>
      <c r="F60" s="62">
        <v>52</v>
      </c>
      <c r="G60" s="62">
        <v>10</v>
      </c>
      <c r="H60" s="66">
        <v>30</v>
      </c>
      <c r="I60" s="88">
        <v>13.8</v>
      </c>
      <c r="J60" s="66">
        <v>36</v>
      </c>
      <c r="K60" s="66" t="s">
        <v>17</v>
      </c>
      <c r="L60" s="749">
        <f t="shared" si="14"/>
        <v>10.712000000000002</v>
      </c>
      <c r="M60" s="65">
        <v>0.05</v>
      </c>
      <c r="N60" s="65">
        <v>0.02</v>
      </c>
      <c r="O60" s="65">
        <v>0.03</v>
      </c>
      <c r="P60" s="65">
        <v>0.04</v>
      </c>
      <c r="Q60" s="65">
        <v>0.01</v>
      </c>
      <c r="R60" s="65">
        <v>0.1</v>
      </c>
      <c r="S60" s="65">
        <v>0</v>
      </c>
      <c r="T60" s="65">
        <f t="shared" si="15"/>
        <v>0.25</v>
      </c>
      <c r="U60" s="749">
        <f t="shared" si="16"/>
        <v>8.0340000000000007</v>
      </c>
      <c r="V60" s="749">
        <v>6.6950000000000003</v>
      </c>
      <c r="W60" s="125" t="s">
        <v>1022</v>
      </c>
      <c r="X60" s="126" t="s">
        <v>1720</v>
      </c>
    </row>
    <row r="61" spans="1:24" s="68" customFormat="1" ht="62.4" x14ac:dyDescent="0.3">
      <c r="A61" s="107" t="s">
        <v>2482</v>
      </c>
      <c r="B61" s="108" t="s">
        <v>1834</v>
      </c>
      <c r="C61" s="62">
        <v>1.4</v>
      </c>
      <c r="D61" s="62">
        <v>3000</v>
      </c>
      <c r="E61" s="62">
        <v>34</v>
      </c>
      <c r="F61" s="62">
        <v>52</v>
      </c>
      <c r="G61" s="62">
        <v>10</v>
      </c>
      <c r="H61" s="66">
        <v>30</v>
      </c>
      <c r="I61" s="88">
        <v>13.8</v>
      </c>
      <c r="J61" s="66">
        <v>36</v>
      </c>
      <c r="K61" s="66" t="s">
        <v>17</v>
      </c>
      <c r="L61" s="749">
        <f t="shared" si="14"/>
        <v>10.712000000000002</v>
      </c>
      <c r="M61" s="65">
        <v>0.05</v>
      </c>
      <c r="N61" s="65">
        <v>0.02</v>
      </c>
      <c r="O61" s="65">
        <v>0.03</v>
      </c>
      <c r="P61" s="65">
        <v>0.04</v>
      </c>
      <c r="Q61" s="65">
        <v>0.01</v>
      </c>
      <c r="R61" s="65">
        <v>0.1</v>
      </c>
      <c r="S61" s="65">
        <v>0</v>
      </c>
      <c r="T61" s="65">
        <f t="shared" si="15"/>
        <v>0.25</v>
      </c>
      <c r="U61" s="749">
        <f t="shared" si="16"/>
        <v>8.0340000000000007</v>
      </c>
      <c r="V61" s="749">
        <v>6.6950000000000003</v>
      </c>
      <c r="W61" s="125" t="s">
        <v>1022</v>
      </c>
      <c r="X61" s="126" t="s">
        <v>1720</v>
      </c>
    </row>
    <row r="62" spans="1:24" ht="62.4" x14ac:dyDescent="0.3">
      <c r="A62" s="123" t="s">
        <v>1835</v>
      </c>
      <c r="B62" s="124" t="s">
        <v>1836</v>
      </c>
      <c r="C62" s="55">
        <v>1.4</v>
      </c>
      <c r="D62" s="55">
        <v>3000</v>
      </c>
      <c r="E62" s="55" t="s">
        <v>1837</v>
      </c>
      <c r="F62" s="55">
        <v>40</v>
      </c>
      <c r="G62" s="55">
        <v>10</v>
      </c>
      <c r="H62" s="57">
        <v>30</v>
      </c>
      <c r="I62" s="69">
        <v>8.85</v>
      </c>
      <c r="J62" s="57">
        <v>36</v>
      </c>
      <c r="K62" s="57" t="s">
        <v>17</v>
      </c>
      <c r="L62" s="774">
        <f t="shared" si="14"/>
        <v>8.1576000000000004</v>
      </c>
      <c r="M62" s="56">
        <v>0.05</v>
      </c>
      <c r="N62" s="56">
        <v>0.02</v>
      </c>
      <c r="O62" s="56">
        <v>0.03</v>
      </c>
      <c r="P62" s="56">
        <v>0.04</v>
      </c>
      <c r="Q62" s="56">
        <v>0.01</v>
      </c>
      <c r="R62" s="56">
        <v>0.1</v>
      </c>
      <c r="S62" s="56">
        <v>0</v>
      </c>
      <c r="T62" s="56">
        <f t="shared" si="15"/>
        <v>0.25</v>
      </c>
      <c r="U62" s="749">
        <f t="shared" si="16"/>
        <v>6.1182000000000007</v>
      </c>
      <c r="V62" s="749">
        <v>5.0985000000000005</v>
      </c>
      <c r="W62" s="127" t="s">
        <v>1022</v>
      </c>
      <c r="X62" s="128" t="s">
        <v>1720</v>
      </c>
    </row>
    <row r="63" spans="1:24" ht="78" x14ac:dyDescent="0.3">
      <c r="A63" s="123" t="s">
        <v>1838</v>
      </c>
      <c r="B63" s="124" t="s">
        <v>1839</v>
      </c>
      <c r="C63" s="55">
        <v>1.4</v>
      </c>
      <c r="D63" s="55">
        <v>3000</v>
      </c>
      <c r="E63" s="55" t="s">
        <v>1840</v>
      </c>
      <c r="F63" s="55">
        <v>40</v>
      </c>
      <c r="G63" s="55">
        <v>10</v>
      </c>
      <c r="H63" s="57">
        <v>30</v>
      </c>
      <c r="I63" s="69">
        <v>8.85</v>
      </c>
      <c r="J63" s="57">
        <v>36</v>
      </c>
      <c r="K63" s="57" t="s">
        <v>17</v>
      </c>
      <c r="L63" s="774">
        <f t="shared" si="14"/>
        <v>8.1576000000000004</v>
      </c>
      <c r="M63" s="56">
        <v>0.05</v>
      </c>
      <c r="N63" s="56">
        <v>0.02</v>
      </c>
      <c r="O63" s="56">
        <v>0.03</v>
      </c>
      <c r="P63" s="56">
        <v>0.04</v>
      </c>
      <c r="Q63" s="56">
        <v>0.01</v>
      </c>
      <c r="R63" s="56">
        <v>0.1</v>
      </c>
      <c r="S63" s="56">
        <v>0</v>
      </c>
      <c r="T63" s="56">
        <f t="shared" si="15"/>
        <v>0.25</v>
      </c>
      <c r="U63" s="749">
        <f t="shared" si="16"/>
        <v>6.1182000000000007</v>
      </c>
      <c r="V63" s="749">
        <v>5.0985000000000005</v>
      </c>
      <c r="W63" s="127" t="s">
        <v>1022</v>
      </c>
      <c r="X63" s="128" t="s">
        <v>1720</v>
      </c>
    </row>
    <row r="64" spans="1:24" ht="46.8" x14ac:dyDescent="0.3">
      <c r="A64" s="123" t="s">
        <v>1841</v>
      </c>
      <c r="B64" s="124" t="s">
        <v>1842</v>
      </c>
      <c r="C64" s="55">
        <v>1.4</v>
      </c>
      <c r="D64" s="55">
        <v>3000</v>
      </c>
      <c r="E64" s="55" t="s">
        <v>1837</v>
      </c>
      <c r="F64" s="55">
        <v>51</v>
      </c>
      <c r="G64" s="55">
        <v>10</v>
      </c>
      <c r="H64" s="57">
        <v>30</v>
      </c>
      <c r="I64" s="69">
        <v>12</v>
      </c>
      <c r="J64" s="57">
        <v>36</v>
      </c>
      <c r="K64" s="57" t="s">
        <v>17</v>
      </c>
      <c r="L64" s="774">
        <f t="shared" si="14"/>
        <v>9.7561599999999995</v>
      </c>
      <c r="M64" s="56">
        <v>0.05</v>
      </c>
      <c r="N64" s="56">
        <v>0.02</v>
      </c>
      <c r="O64" s="56">
        <v>0.03</v>
      </c>
      <c r="P64" s="56">
        <v>0.04</v>
      </c>
      <c r="Q64" s="56">
        <v>0.01</v>
      </c>
      <c r="R64" s="56">
        <v>0.1</v>
      </c>
      <c r="S64" s="56">
        <v>0</v>
      </c>
      <c r="T64" s="56">
        <f t="shared" si="15"/>
        <v>0.25</v>
      </c>
      <c r="U64" s="749">
        <f t="shared" si="16"/>
        <v>7.3171199999999992</v>
      </c>
      <c r="V64" s="749">
        <v>6.0975999999999999</v>
      </c>
      <c r="W64" s="127" t="s">
        <v>1022</v>
      </c>
      <c r="X64" s="128" t="s">
        <v>1720</v>
      </c>
    </row>
    <row r="65" spans="1:24" ht="62.4" x14ac:dyDescent="0.3">
      <c r="A65" s="123" t="s">
        <v>1843</v>
      </c>
      <c r="B65" s="124" t="s">
        <v>1844</v>
      </c>
      <c r="C65" s="55">
        <v>1.4</v>
      </c>
      <c r="D65" s="55">
        <v>3000</v>
      </c>
      <c r="E65" s="55" t="s">
        <v>1837</v>
      </c>
      <c r="F65" s="55">
        <v>51</v>
      </c>
      <c r="G65" s="55">
        <v>10</v>
      </c>
      <c r="H65" s="57">
        <v>30</v>
      </c>
      <c r="I65" s="69">
        <v>12</v>
      </c>
      <c r="J65" s="57">
        <v>36</v>
      </c>
      <c r="K65" s="57" t="s">
        <v>17</v>
      </c>
      <c r="L65" s="774">
        <f t="shared" si="14"/>
        <v>9.7561599999999995</v>
      </c>
      <c r="M65" s="56">
        <v>0.05</v>
      </c>
      <c r="N65" s="56">
        <v>0.02</v>
      </c>
      <c r="O65" s="56">
        <v>0.03</v>
      </c>
      <c r="P65" s="56">
        <v>0.04</v>
      </c>
      <c r="Q65" s="56">
        <v>0.01</v>
      </c>
      <c r="R65" s="56">
        <v>0.1</v>
      </c>
      <c r="S65" s="56">
        <v>0</v>
      </c>
      <c r="T65" s="56">
        <f t="shared" si="15"/>
        <v>0.25</v>
      </c>
      <c r="U65" s="749">
        <f t="shared" si="16"/>
        <v>7.3171199999999992</v>
      </c>
      <c r="V65" s="749">
        <v>6.0975999999999999</v>
      </c>
      <c r="W65" s="127" t="s">
        <v>1022</v>
      </c>
      <c r="X65" s="128" t="s">
        <v>1720</v>
      </c>
    </row>
    <row r="66" spans="1:24" ht="46.8" x14ac:dyDescent="0.3">
      <c r="A66" s="123" t="s">
        <v>1845</v>
      </c>
      <c r="B66" s="124" t="s">
        <v>1846</v>
      </c>
      <c r="C66" s="55">
        <v>1.4</v>
      </c>
      <c r="D66" s="55">
        <v>3000</v>
      </c>
      <c r="E66" s="55">
        <v>24</v>
      </c>
      <c r="F66" s="55">
        <v>58</v>
      </c>
      <c r="G66" s="55">
        <v>10</v>
      </c>
      <c r="H66" s="57">
        <v>30</v>
      </c>
      <c r="I66" s="69">
        <v>12.45</v>
      </c>
      <c r="J66" s="57">
        <v>36</v>
      </c>
      <c r="K66" s="57" t="s">
        <v>17</v>
      </c>
      <c r="L66" s="774">
        <f t="shared" si="14"/>
        <v>10.92624</v>
      </c>
      <c r="M66" s="56">
        <v>0.05</v>
      </c>
      <c r="N66" s="56">
        <v>0.02</v>
      </c>
      <c r="O66" s="56">
        <v>0.03</v>
      </c>
      <c r="P66" s="56">
        <v>0.04</v>
      </c>
      <c r="Q66" s="56">
        <v>0.01</v>
      </c>
      <c r="R66" s="56">
        <v>0.1</v>
      </c>
      <c r="S66" s="56">
        <v>0</v>
      </c>
      <c r="T66" s="56">
        <f t="shared" si="15"/>
        <v>0.25</v>
      </c>
      <c r="U66" s="749">
        <f t="shared" si="16"/>
        <v>8.19468</v>
      </c>
      <c r="V66" s="749">
        <v>6.8289</v>
      </c>
      <c r="W66" s="127" t="s">
        <v>1022</v>
      </c>
      <c r="X66" s="128" t="s">
        <v>1720</v>
      </c>
    </row>
    <row r="67" spans="1:24" ht="46.8" x14ac:dyDescent="0.3">
      <c r="A67" s="123" t="s">
        <v>1847</v>
      </c>
      <c r="B67" s="124" t="s">
        <v>1848</v>
      </c>
      <c r="C67" s="55">
        <v>1.4</v>
      </c>
      <c r="D67" s="55">
        <v>3000</v>
      </c>
      <c r="E67" s="55">
        <v>24</v>
      </c>
      <c r="F67" s="55">
        <v>58</v>
      </c>
      <c r="G67" s="55">
        <v>10</v>
      </c>
      <c r="H67" s="57">
        <v>30</v>
      </c>
      <c r="I67" s="69">
        <v>12.45</v>
      </c>
      <c r="J67" s="57">
        <v>36</v>
      </c>
      <c r="K67" s="57" t="s">
        <v>17</v>
      </c>
      <c r="L67" s="774">
        <f t="shared" si="14"/>
        <v>10.92624</v>
      </c>
      <c r="M67" s="56">
        <v>0.05</v>
      </c>
      <c r="N67" s="56">
        <v>0.02</v>
      </c>
      <c r="O67" s="56">
        <v>0.03</v>
      </c>
      <c r="P67" s="56">
        <v>0.04</v>
      </c>
      <c r="Q67" s="56">
        <v>0.01</v>
      </c>
      <c r="R67" s="56">
        <v>0.1</v>
      </c>
      <c r="S67" s="56">
        <v>0</v>
      </c>
      <c r="T67" s="56">
        <f t="shared" si="15"/>
        <v>0.25</v>
      </c>
      <c r="U67" s="749">
        <f t="shared" si="16"/>
        <v>8.19468</v>
      </c>
      <c r="V67" s="749">
        <v>6.8289</v>
      </c>
      <c r="W67" s="127" t="s">
        <v>1022</v>
      </c>
      <c r="X67" s="128" t="s">
        <v>1720</v>
      </c>
    </row>
    <row r="68" spans="1:24" ht="31.2" x14ac:dyDescent="0.3">
      <c r="A68" s="123" t="s">
        <v>1849</v>
      </c>
      <c r="B68" s="124" t="s">
        <v>1850</v>
      </c>
      <c r="C68" s="55">
        <v>1.4</v>
      </c>
      <c r="D68" s="55">
        <v>3000</v>
      </c>
      <c r="E68" s="55" t="s">
        <v>1851</v>
      </c>
      <c r="F68" s="55">
        <v>68</v>
      </c>
      <c r="G68" s="55">
        <v>10</v>
      </c>
      <c r="H68" s="57">
        <v>30</v>
      </c>
      <c r="I68" s="69">
        <v>14.94</v>
      </c>
      <c r="J68" s="57">
        <v>36</v>
      </c>
      <c r="K68" s="57" t="s">
        <v>17</v>
      </c>
      <c r="L68" s="774">
        <f t="shared" si="14"/>
        <v>12.821440000000001</v>
      </c>
      <c r="M68" s="56">
        <v>0.05</v>
      </c>
      <c r="N68" s="56">
        <v>0.02</v>
      </c>
      <c r="O68" s="56">
        <v>0.03</v>
      </c>
      <c r="P68" s="56">
        <v>0.04</v>
      </c>
      <c r="Q68" s="56">
        <v>0.01</v>
      </c>
      <c r="R68" s="56">
        <v>0.1</v>
      </c>
      <c r="S68" s="56">
        <v>0</v>
      </c>
      <c r="T68" s="56">
        <f t="shared" si="15"/>
        <v>0.25</v>
      </c>
      <c r="U68" s="749">
        <f t="shared" si="16"/>
        <v>9.6160800000000002</v>
      </c>
      <c r="V68" s="749">
        <v>8.0134000000000007</v>
      </c>
      <c r="W68" s="127" t="s">
        <v>1022</v>
      </c>
      <c r="X68" s="128" t="s">
        <v>1720</v>
      </c>
    </row>
    <row r="69" spans="1:24" ht="46.8" x14ac:dyDescent="0.3">
      <c r="A69" s="123" t="s">
        <v>1852</v>
      </c>
      <c r="B69" s="124" t="s">
        <v>1853</v>
      </c>
      <c r="C69" s="55">
        <v>1.4</v>
      </c>
      <c r="D69" s="55">
        <v>3000</v>
      </c>
      <c r="E69" s="55" t="s">
        <v>1851</v>
      </c>
      <c r="F69" s="55">
        <v>68</v>
      </c>
      <c r="G69" s="55">
        <v>10</v>
      </c>
      <c r="H69" s="57">
        <v>30</v>
      </c>
      <c r="I69" s="69">
        <v>14.94</v>
      </c>
      <c r="J69" s="57">
        <v>36</v>
      </c>
      <c r="K69" s="57" t="s">
        <v>17</v>
      </c>
      <c r="L69" s="774">
        <f t="shared" si="14"/>
        <v>12.821440000000001</v>
      </c>
      <c r="M69" s="56">
        <v>0.05</v>
      </c>
      <c r="N69" s="56">
        <v>0.02</v>
      </c>
      <c r="O69" s="56">
        <v>0.03</v>
      </c>
      <c r="P69" s="56">
        <v>0.04</v>
      </c>
      <c r="Q69" s="56">
        <v>0.01</v>
      </c>
      <c r="R69" s="56">
        <v>0.1</v>
      </c>
      <c r="S69" s="56">
        <v>0</v>
      </c>
      <c r="T69" s="56">
        <f t="shared" si="15"/>
        <v>0.25</v>
      </c>
      <c r="U69" s="749">
        <f t="shared" si="16"/>
        <v>9.6160800000000002</v>
      </c>
      <c r="V69" s="749">
        <v>8.0134000000000007</v>
      </c>
      <c r="W69" s="127" t="s">
        <v>1022</v>
      </c>
      <c r="X69" s="128" t="s">
        <v>1720</v>
      </c>
    </row>
    <row r="70" spans="1:24" ht="46.8" x14ac:dyDescent="0.3">
      <c r="A70" s="123" t="s">
        <v>1854</v>
      </c>
      <c r="B70" s="124" t="s">
        <v>1855</v>
      </c>
      <c r="C70" s="55">
        <v>1.4</v>
      </c>
      <c r="D70" s="55">
        <v>3000</v>
      </c>
      <c r="E70" s="55" t="s">
        <v>1856</v>
      </c>
      <c r="F70" s="55">
        <v>50</v>
      </c>
      <c r="G70" s="55">
        <v>10</v>
      </c>
      <c r="H70" s="57">
        <v>30</v>
      </c>
      <c r="I70" s="69">
        <v>19.649999999999999</v>
      </c>
      <c r="J70" s="57">
        <v>36</v>
      </c>
      <c r="K70" s="57" t="s">
        <v>17</v>
      </c>
      <c r="L70" s="774">
        <f t="shared" si="14"/>
        <v>16.463519999999999</v>
      </c>
      <c r="M70" s="56">
        <v>0.05</v>
      </c>
      <c r="N70" s="56">
        <v>0.02</v>
      </c>
      <c r="O70" s="56">
        <v>0.03</v>
      </c>
      <c r="P70" s="56">
        <v>0.04</v>
      </c>
      <c r="Q70" s="56">
        <v>0.01</v>
      </c>
      <c r="R70" s="56">
        <v>0.1</v>
      </c>
      <c r="S70" s="56">
        <v>0</v>
      </c>
      <c r="T70" s="56">
        <f t="shared" si="15"/>
        <v>0.25</v>
      </c>
      <c r="U70" s="749">
        <f t="shared" si="16"/>
        <v>12.34764</v>
      </c>
      <c r="V70" s="749">
        <v>10.2897</v>
      </c>
      <c r="W70" s="127" t="s">
        <v>1022</v>
      </c>
      <c r="X70" s="128" t="s">
        <v>1720</v>
      </c>
    </row>
    <row r="71" spans="1:24" ht="46.8" x14ac:dyDescent="0.3">
      <c r="A71" s="123" t="s">
        <v>1857</v>
      </c>
      <c r="B71" s="124" t="s">
        <v>1858</v>
      </c>
      <c r="C71" s="55">
        <v>1.4</v>
      </c>
      <c r="D71" s="55">
        <v>3000</v>
      </c>
      <c r="E71" s="55" t="s">
        <v>1856</v>
      </c>
      <c r="F71" s="55">
        <v>50</v>
      </c>
      <c r="G71" s="55">
        <v>10</v>
      </c>
      <c r="H71" s="57">
        <v>30</v>
      </c>
      <c r="I71" s="69">
        <v>19.649999999999999</v>
      </c>
      <c r="J71" s="57">
        <v>36</v>
      </c>
      <c r="K71" s="57" t="s">
        <v>17</v>
      </c>
      <c r="L71" s="774">
        <f t="shared" si="14"/>
        <v>16.463519999999999</v>
      </c>
      <c r="M71" s="56">
        <v>0.05</v>
      </c>
      <c r="N71" s="56">
        <v>0.02</v>
      </c>
      <c r="O71" s="56">
        <v>0.03</v>
      </c>
      <c r="P71" s="56">
        <v>0.04</v>
      </c>
      <c r="Q71" s="56">
        <v>0.01</v>
      </c>
      <c r="R71" s="56">
        <v>0.1</v>
      </c>
      <c r="S71" s="56">
        <v>0</v>
      </c>
      <c r="T71" s="56">
        <f t="shared" si="15"/>
        <v>0.25</v>
      </c>
      <c r="U71" s="749">
        <f t="shared" si="16"/>
        <v>12.34764</v>
      </c>
      <c r="V71" s="749">
        <v>10.2897</v>
      </c>
      <c r="W71" s="127" t="s">
        <v>1022</v>
      </c>
      <c r="X71" s="128" t="s">
        <v>1720</v>
      </c>
    </row>
    <row r="72" spans="1:24" ht="46.8" x14ac:dyDescent="0.3">
      <c r="A72" s="123" t="s">
        <v>1859</v>
      </c>
      <c r="B72" s="124" t="s">
        <v>1860</v>
      </c>
      <c r="C72" s="55">
        <v>1.4</v>
      </c>
      <c r="D72" s="55">
        <v>3000</v>
      </c>
      <c r="E72" s="55">
        <v>29.4</v>
      </c>
      <c r="F72" s="55">
        <v>18</v>
      </c>
      <c r="G72" s="55">
        <v>10</v>
      </c>
      <c r="H72" s="57">
        <v>30</v>
      </c>
      <c r="I72" s="69">
        <v>6.03</v>
      </c>
      <c r="J72" s="57">
        <v>37</v>
      </c>
      <c r="K72" s="57" t="s">
        <v>17</v>
      </c>
      <c r="L72" s="774">
        <f t="shared" si="14"/>
        <v>5.9328000000000003</v>
      </c>
      <c r="M72" s="56">
        <v>0.05</v>
      </c>
      <c r="N72" s="56">
        <v>0.02</v>
      </c>
      <c r="O72" s="56">
        <v>0.03</v>
      </c>
      <c r="P72" s="56">
        <v>0.04</v>
      </c>
      <c r="Q72" s="56">
        <v>0.01</v>
      </c>
      <c r="R72" s="56">
        <v>0.1</v>
      </c>
      <c r="S72" s="56">
        <v>0</v>
      </c>
      <c r="T72" s="56">
        <f t="shared" si="15"/>
        <v>0.25</v>
      </c>
      <c r="U72" s="749">
        <f t="shared" si="16"/>
        <v>4.4496000000000002</v>
      </c>
      <c r="V72" s="749">
        <v>3.7080000000000002</v>
      </c>
      <c r="W72" s="127" t="s">
        <v>1022</v>
      </c>
      <c r="X72" s="128" t="s">
        <v>1720</v>
      </c>
    </row>
    <row r="73" spans="1:24" ht="46.8" x14ac:dyDescent="0.3">
      <c r="A73" s="123" t="s">
        <v>1861</v>
      </c>
      <c r="B73" s="124" t="s">
        <v>1862</v>
      </c>
      <c r="C73" s="55">
        <v>1.4</v>
      </c>
      <c r="D73" s="55">
        <v>3000</v>
      </c>
      <c r="E73" s="55">
        <v>29.4</v>
      </c>
      <c r="F73" s="55">
        <v>18</v>
      </c>
      <c r="G73" s="55">
        <v>10</v>
      </c>
      <c r="H73" s="57">
        <v>30</v>
      </c>
      <c r="I73" s="69">
        <v>6.03</v>
      </c>
      <c r="J73" s="57">
        <v>38</v>
      </c>
      <c r="K73" s="57" t="s">
        <v>17</v>
      </c>
      <c r="L73" s="774">
        <f t="shared" si="14"/>
        <v>5.9328000000000003</v>
      </c>
      <c r="M73" s="56">
        <v>0.05</v>
      </c>
      <c r="N73" s="56">
        <v>0.02</v>
      </c>
      <c r="O73" s="56">
        <v>0.03</v>
      </c>
      <c r="P73" s="56">
        <v>0.04</v>
      </c>
      <c r="Q73" s="56">
        <v>0.01</v>
      </c>
      <c r="R73" s="56">
        <v>0.1</v>
      </c>
      <c r="S73" s="56">
        <v>0</v>
      </c>
      <c r="T73" s="56">
        <f t="shared" si="15"/>
        <v>0.25</v>
      </c>
      <c r="U73" s="749">
        <f t="shared" si="16"/>
        <v>4.4496000000000002</v>
      </c>
      <c r="V73" s="749">
        <v>3.7080000000000002</v>
      </c>
      <c r="W73" s="127" t="s">
        <v>1022</v>
      </c>
      <c r="X73" s="128" t="s">
        <v>1720</v>
      </c>
    </row>
    <row r="74" spans="1:24" ht="18" x14ac:dyDescent="0.35">
      <c r="A74" s="115"/>
      <c r="B74" s="129"/>
      <c r="C74" s="130"/>
      <c r="D74" s="130"/>
      <c r="E74" s="130"/>
      <c r="F74" s="130"/>
      <c r="G74" s="130"/>
      <c r="H74" s="131"/>
      <c r="I74" s="130"/>
      <c r="J74" s="131"/>
      <c r="K74" s="132"/>
      <c r="L74" s="948"/>
      <c r="M74" s="132"/>
      <c r="N74" s="132"/>
      <c r="O74" s="132"/>
      <c r="P74" s="132"/>
      <c r="Q74" s="132"/>
      <c r="R74" s="132"/>
      <c r="S74" s="132"/>
      <c r="T74" s="132"/>
      <c r="U74" s="941"/>
      <c r="V74" s="941"/>
      <c r="W74" s="133"/>
      <c r="X74" s="129"/>
    </row>
    <row r="75" spans="1:24" ht="20.399999999999999" x14ac:dyDescent="0.2">
      <c r="A75" s="101" t="s">
        <v>1863</v>
      </c>
      <c r="B75" s="102"/>
      <c r="C75" s="103"/>
      <c r="D75" s="103"/>
      <c r="E75" s="103"/>
      <c r="F75" s="101"/>
      <c r="G75" s="105"/>
      <c r="H75" s="122"/>
      <c r="I75" s="105"/>
      <c r="J75" s="122"/>
      <c r="K75" s="105"/>
      <c r="L75" s="939"/>
      <c r="M75" s="105"/>
      <c r="N75" s="105"/>
      <c r="O75" s="105"/>
      <c r="P75" s="105"/>
      <c r="Q75" s="105"/>
      <c r="R75" s="105"/>
      <c r="S75" s="105"/>
      <c r="T75" s="105"/>
      <c r="U75" s="939"/>
      <c r="V75" s="939"/>
      <c r="W75" s="105"/>
      <c r="X75" s="105"/>
    </row>
    <row r="76" spans="1:24" ht="31.2" x14ac:dyDescent="0.3">
      <c r="A76" s="123" t="s">
        <v>1864</v>
      </c>
      <c r="B76" s="124" t="s">
        <v>1573</v>
      </c>
      <c r="C76" s="55">
        <v>1.2</v>
      </c>
      <c r="D76" s="55">
        <v>30</v>
      </c>
      <c r="E76" s="55">
        <v>5</v>
      </c>
      <c r="F76" s="55">
        <v>79</v>
      </c>
      <c r="G76" s="55">
        <v>100</v>
      </c>
      <c r="H76" s="57" t="s">
        <v>1560</v>
      </c>
      <c r="I76" s="69">
        <v>2.06</v>
      </c>
      <c r="J76" s="57" t="s">
        <v>1560</v>
      </c>
      <c r="K76" s="66" t="s">
        <v>17</v>
      </c>
      <c r="L76" s="774">
        <f t="shared" ref="L76:L81" si="17">U76/(1-T76)</f>
        <v>56.32864</v>
      </c>
      <c r="M76" s="56">
        <v>0.05</v>
      </c>
      <c r="N76" s="56">
        <v>0.02</v>
      </c>
      <c r="O76" s="56">
        <v>0.03</v>
      </c>
      <c r="P76" s="56">
        <v>0.04</v>
      </c>
      <c r="Q76" s="56">
        <v>0.01</v>
      </c>
      <c r="R76" s="56">
        <v>0.1</v>
      </c>
      <c r="S76" s="56">
        <v>0</v>
      </c>
      <c r="T76" s="56">
        <f t="shared" ref="T76:T81" si="18">SUM(M76:S76)</f>
        <v>0.25</v>
      </c>
      <c r="U76" s="749">
        <f t="shared" ref="U76:U81" si="19">V76*1.2</f>
        <v>42.246479999999998</v>
      </c>
      <c r="V76" s="749">
        <v>35.205399999999997</v>
      </c>
      <c r="W76" s="57" t="s">
        <v>443</v>
      </c>
      <c r="X76" s="58" t="s">
        <v>1720</v>
      </c>
    </row>
    <row r="77" spans="1:24" ht="31.2" x14ac:dyDescent="0.3">
      <c r="A77" s="123" t="s">
        <v>1865</v>
      </c>
      <c r="B77" s="124" t="s">
        <v>1574</v>
      </c>
      <c r="C77" s="55">
        <v>1.2</v>
      </c>
      <c r="D77" s="55">
        <v>30</v>
      </c>
      <c r="E77" s="55">
        <v>24</v>
      </c>
      <c r="F77" s="55">
        <v>62</v>
      </c>
      <c r="G77" s="55">
        <v>100</v>
      </c>
      <c r="H77" s="57" t="s">
        <v>1560</v>
      </c>
      <c r="I77" s="69">
        <v>2.06</v>
      </c>
      <c r="J77" s="57" t="s">
        <v>1560</v>
      </c>
      <c r="K77" s="66" t="s">
        <v>17</v>
      </c>
      <c r="L77" s="774">
        <f t="shared" si="17"/>
        <v>70.831039999999987</v>
      </c>
      <c r="M77" s="56">
        <v>0.05</v>
      </c>
      <c r="N77" s="56">
        <v>0.02</v>
      </c>
      <c r="O77" s="56">
        <v>0.03</v>
      </c>
      <c r="P77" s="56">
        <v>0.04</v>
      </c>
      <c r="Q77" s="56">
        <v>0.01</v>
      </c>
      <c r="R77" s="56">
        <v>0.1</v>
      </c>
      <c r="S77" s="56">
        <v>0</v>
      </c>
      <c r="T77" s="56">
        <f t="shared" si="18"/>
        <v>0.25</v>
      </c>
      <c r="U77" s="749">
        <f t="shared" si="19"/>
        <v>53.123279999999994</v>
      </c>
      <c r="V77" s="749">
        <v>44.269399999999997</v>
      </c>
      <c r="W77" s="57" t="s">
        <v>443</v>
      </c>
      <c r="X77" s="58" t="s">
        <v>1720</v>
      </c>
    </row>
    <row r="78" spans="1:24" ht="46.8" x14ac:dyDescent="0.3">
      <c r="A78" s="123" t="s">
        <v>1866</v>
      </c>
      <c r="B78" s="124" t="s">
        <v>1554</v>
      </c>
      <c r="C78" s="55" t="s">
        <v>417</v>
      </c>
      <c r="D78" s="55" t="s">
        <v>417</v>
      </c>
      <c r="E78" s="55" t="s">
        <v>417</v>
      </c>
      <c r="F78" s="55" t="s">
        <v>417</v>
      </c>
      <c r="G78" s="55">
        <v>100</v>
      </c>
      <c r="H78" s="57" t="s">
        <v>417</v>
      </c>
      <c r="I78" s="69">
        <v>2.06</v>
      </c>
      <c r="J78" s="57" t="s">
        <v>417</v>
      </c>
      <c r="K78" s="66" t="s">
        <v>17</v>
      </c>
      <c r="L78" s="774">
        <f t="shared" si="17"/>
        <v>42.930399999999999</v>
      </c>
      <c r="M78" s="56">
        <v>0.05</v>
      </c>
      <c r="N78" s="56">
        <v>0.02</v>
      </c>
      <c r="O78" s="56">
        <v>0.03</v>
      </c>
      <c r="P78" s="56">
        <v>0.04</v>
      </c>
      <c r="Q78" s="56">
        <v>0.01</v>
      </c>
      <c r="R78" s="56">
        <v>0.1</v>
      </c>
      <c r="S78" s="56">
        <v>0</v>
      </c>
      <c r="T78" s="56">
        <f t="shared" si="18"/>
        <v>0.25</v>
      </c>
      <c r="U78" s="749">
        <f t="shared" si="19"/>
        <v>32.197800000000001</v>
      </c>
      <c r="V78" s="749">
        <v>26.831500000000002</v>
      </c>
      <c r="W78" s="57" t="s">
        <v>443</v>
      </c>
      <c r="X78" s="58" t="s">
        <v>1720</v>
      </c>
    </row>
    <row r="79" spans="1:24" ht="46.8" x14ac:dyDescent="0.3">
      <c r="A79" s="123" t="s">
        <v>1867</v>
      </c>
      <c r="B79" s="124" t="s">
        <v>1555</v>
      </c>
      <c r="C79" s="55" t="s">
        <v>417</v>
      </c>
      <c r="D79" s="55" t="s">
        <v>417</v>
      </c>
      <c r="E79" s="55" t="s">
        <v>417</v>
      </c>
      <c r="F79" s="55" t="s">
        <v>417</v>
      </c>
      <c r="G79" s="55">
        <v>100</v>
      </c>
      <c r="H79" s="57" t="s">
        <v>417</v>
      </c>
      <c r="I79" s="69">
        <v>2.06</v>
      </c>
      <c r="J79" s="57" t="s">
        <v>417</v>
      </c>
      <c r="K79" s="66" t="s">
        <v>221</v>
      </c>
      <c r="L79" s="774">
        <f t="shared" si="17"/>
        <v>45.781440000000003</v>
      </c>
      <c r="M79" s="56">
        <v>0.05</v>
      </c>
      <c r="N79" s="56">
        <v>0.02</v>
      </c>
      <c r="O79" s="56">
        <v>0.03</v>
      </c>
      <c r="P79" s="56">
        <v>0.04</v>
      </c>
      <c r="Q79" s="56">
        <v>0.01</v>
      </c>
      <c r="R79" s="56">
        <v>0.1</v>
      </c>
      <c r="S79" s="56">
        <v>0</v>
      </c>
      <c r="T79" s="56">
        <f t="shared" si="18"/>
        <v>0.25</v>
      </c>
      <c r="U79" s="749">
        <f t="shared" si="19"/>
        <v>34.336080000000003</v>
      </c>
      <c r="V79" s="749">
        <v>28.613400000000002</v>
      </c>
      <c r="W79" s="57" t="s">
        <v>443</v>
      </c>
      <c r="X79" s="58" t="s">
        <v>1720</v>
      </c>
    </row>
    <row r="80" spans="1:24" ht="31.2" x14ac:dyDescent="0.3">
      <c r="A80" s="123" t="s">
        <v>1868</v>
      </c>
      <c r="B80" s="124" t="s">
        <v>1556</v>
      </c>
      <c r="C80" s="55" t="s">
        <v>417</v>
      </c>
      <c r="D80" s="55" t="s">
        <v>417</v>
      </c>
      <c r="E80" s="55" t="s">
        <v>417</v>
      </c>
      <c r="F80" s="55" t="s">
        <v>417</v>
      </c>
      <c r="G80" s="55">
        <v>100</v>
      </c>
      <c r="H80" s="57" t="s">
        <v>417</v>
      </c>
      <c r="I80" s="69">
        <v>2.06</v>
      </c>
      <c r="J80" s="57" t="s">
        <v>417</v>
      </c>
      <c r="K80" s="66" t="s">
        <v>221</v>
      </c>
      <c r="L80" s="774">
        <f t="shared" si="17"/>
        <v>45.352959999999996</v>
      </c>
      <c r="M80" s="56">
        <v>0.05</v>
      </c>
      <c r="N80" s="56">
        <v>0.02</v>
      </c>
      <c r="O80" s="56">
        <v>0.03</v>
      </c>
      <c r="P80" s="56">
        <v>0.04</v>
      </c>
      <c r="Q80" s="56">
        <v>0.01</v>
      </c>
      <c r="R80" s="56">
        <v>0.1</v>
      </c>
      <c r="S80" s="56">
        <v>0</v>
      </c>
      <c r="T80" s="56">
        <f t="shared" si="18"/>
        <v>0.25</v>
      </c>
      <c r="U80" s="749">
        <f t="shared" si="19"/>
        <v>34.014719999999997</v>
      </c>
      <c r="V80" s="749">
        <v>28.345600000000001</v>
      </c>
      <c r="W80" s="57" t="s">
        <v>443</v>
      </c>
      <c r="X80" s="58" t="s">
        <v>1720</v>
      </c>
    </row>
    <row r="81" spans="1:24" ht="31.2" x14ac:dyDescent="0.3">
      <c r="A81" s="123" t="s">
        <v>1869</v>
      </c>
      <c r="B81" s="124" t="s">
        <v>1557</v>
      </c>
      <c r="C81" s="55" t="s">
        <v>417</v>
      </c>
      <c r="D81" s="55" t="s">
        <v>417</v>
      </c>
      <c r="E81" s="55" t="s">
        <v>417</v>
      </c>
      <c r="F81" s="55" t="s">
        <v>417</v>
      </c>
      <c r="G81" s="55">
        <v>100</v>
      </c>
      <c r="H81" s="57" t="s">
        <v>417</v>
      </c>
      <c r="I81" s="69">
        <v>2.06</v>
      </c>
      <c r="J81" s="57" t="s">
        <v>417</v>
      </c>
      <c r="K81" s="66" t="s">
        <v>221</v>
      </c>
      <c r="L81" s="774">
        <f t="shared" si="17"/>
        <v>60.448640000000005</v>
      </c>
      <c r="M81" s="56">
        <v>0.05</v>
      </c>
      <c r="N81" s="56">
        <v>0.02</v>
      </c>
      <c r="O81" s="56">
        <v>0.03</v>
      </c>
      <c r="P81" s="56">
        <v>0.04</v>
      </c>
      <c r="Q81" s="56">
        <v>0.01</v>
      </c>
      <c r="R81" s="56">
        <v>0.1</v>
      </c>
      <c r="S81" s="56">
        <v>0</v>
      </c>
      <c r="T81" s="56">
        <f t="shared" si="18"/>
        <v>0.25</v>
      </c>
      <c r="U81" s="749">
        <f t="shared" si="19"/>
        <v>45.336480000000002</v>
      </c>
      <c r="V81" s="749">
        <v>37.7804</v>
      </c>
      <c r="W81" s="57" t="s">
        <v>443</v>
      </c>
      <c r="X81" s="58" t="s">
        <v>1720</v>
      </c>
    </row>
    <row r="82" spans="1:24" ht="15.6" x14ac:dyDescent="0.3">
      <c r="A82" s="109"/>
      <c r="B82" s="134"/>
      <c r="C82" s="135"/>
      <c r="D82" s="135"/>
      <c r="E82" s="135"/>
      <c r="F82" s="135"/>
      <c r="G82" s="135"/>
      <c r="H82" s="136"/>
      <c r="I82" s="135"/>
      <c r="J82" s="136"/>
      <c r="K82" s="135"/>
      <c r="L82" s="873"/>
      <c r="M82" s="135"/>
      <c r="N82" s="135"/>
      <c r="O82" s="135"/>
      <c r="P82" s="135"/>
      <c r="Q82" s="135"/>
      <c r="R82" s="135"/>
      <c r="S82" s="135"/>
      <c r="T82" s="135"/>
      <c r="U82" s="873"/>
      <c r="V82" s="873"/>
      <c r="W82" s="137"/>
      <c r="X82" s="137"/>
    </row>
    <row r="83" spans="1:24" ht="20.399999999999999" x14ac:dyDescent="0.2">
      <c r="A83" s="101" t="s">
        <v>1870</v>
      </c>
      <c r="B83" s="102"/>
      <c r="C83" s="103"/>
      <c r="D83" s="103"/>
      <c r="E83" s="103"/>
      <c r="F83" s="101"/>
      <c r="G83" s="105"/>
      <c r="H83" s="122"/>
      <c r="I83" s="105"/>
      <c r="J83" s="122"/>
      <c r="K83" s="105"/>
      <c r="L83" s="939"/>
      <c r="M83" s="105"/>
      <c r="N83" s="105"/>
      <c r="O83" s="105"/>
      <c r="P83" s="105"/>
      <c r="Q83" s="105"/>
      <c r="R83" s="105"/>
      <c r="S83" s="105"/>
      <c r="T83" s="105"/>
      <c r="U83" s="939"/>
      <c r="V83" s="939"/>
      <c r="W83" s="105"/>
      <c r="X83" s="105"/>
    </row>
    <row r="84" spans="1:24" ht="31.2" x14ac:dyDescent="0.3">
      <c r="A84" s="123" t="s">
        <v>1558</v>
      </c>
      <c r="B84" s="124" t="s">
        <v>1559</v>
      </c>
      <c r="C84" s="55" t="s">
        <v>1560</v>
      </c>
      <c r="D84" s="55" t="s">
        <v>1560</v>
      </c>
      <c r="E84" s="55">
        <v>40</v>
      </c>
      <c r="F84" s="55">
        <v>50</v>
      </c>
      <c r="G84" s="55">
        <v>2</v>
      </c>
      <c r="H84" s="57" t="s">
        <v>1560</v>
      </c>
      <c r="I84" s="69">
        <v>0.255</v>
      </c>
      <c r="J84" s="57">
        <v>4</v>
      </c>
      <c r="K84" s="66" t="s">
        <v>17</v>
      </c>
      <c r="L84" s="774">
        <f t="shared" ref="L84:L91" si="20">U84/(1-T84)</f>
        <v>25.362719999999999</v>
      </c>
      <c r="M84" s="56">
        <v>0.05</v>
      </c>
      <c r="N84" s="56">
        <v>0.02</v>
      </c>
      <c r="O84" s="56">
        <v>0.03</v>
      </c>
      <c r="P84" s="56">
        <v>0.04</v>
      </c>
      <c r="Q84" s="56">
        <v>0.01</v>
      </c>
      <c r="R84" s="56">
        <v>0.1</v>
      </c>
      <c r="S84" s="56">
        <v>0</v>
      </c>
      <c r="T84" s="56">
        <f t="shared" ref="T84:T91" si="21">SUM(M84:S84)</f>
        <v>0.25</v>
      </c>
      <c r="U84" s="749">
        <f t="shared" ref="U84:U91" si="22">V84*1.2</f>
        <v>19.022040000000001</v>
      </c>
      <c r="V84" s="749">
        <v>15.851700000000001</v>
      </c>
      <c r="W84" s="57" t="s">
        <v>443</v>
      </c>
      <c r="X84" s="58" t="s">
        <v>1720</v>
      </c>
    </row>
    <row r="85" spans="1:24" ht="46.8" x14ac:dyDescent="0.3">
      <c r="A85" s="123" t="s">
        <v>1561</v>
      </c>
      <c r="B85" s="124" t="s">
        <v>1562</v>
      </c>
      <c r="C85" s="55" t="s">
        <v>1560</v>
      </c>
      <c r="D85" s="55" t="s">
        <v>1560</v>
      </c>
      <c r="E85" s="55">
        <v>40</v>
      </c>
      <c r="F85" s="55">
        <v>50</v>
      </c>
      <c r="G85" s="55">
        <v>2</v>
      </c>
      <c r="H85" s="57" t="s">
        <v>1560</v>
      </c>
      <c r="I85" s="69">
        <v>0.255</v>
      </c>
      <c r="J85" s="57">
        <v>4</v>
      </c>
      <c r="K85" s="66" t="s">
        <v>221</v>
      </c>
      <c r="L85" s="774">
        <f t="shared" si="20"/>
        <v>25.362719999999999</v>
      </c>
      <c r="M85" s="56">
        <v>0.05</v>
      </c>
      <c r="N85" s="56">
        <v>0.02</v>
      </c>
      <c r="O85" s="56">
        <v>0.03</v>
      </c>
      <c r="P85" s="56">
        <v>0.04</v>
      </c>
      <c r="Q85" s="56">
        <v>0.01</v>
      </c>
      <c r="R85" s="56">
        <v>0.1</v>
      </c>
      <c r="S85" s="56">
        <v>0</v>
      </c>
      <c r="T85" s="56">
        <f t="shared" si="21"/>
        <v>0.25</v>
      </c>
      <c r="U85" s="749">
        <f t="shared" si="22"/>
        <v>19.022040000000001</v>
      </c>
      <c r="V85" s="749">
        <v>15.851700000000001</v>
      </c>
      <c r="W85" s="57" t="s">
        <v>443</v>
      </c>
      <c r="X85" s="58" t="s">
        <v>1720</v>
      </c>
    </row>
    <row r="86" spans="1:24" ht="31.2" x14ac:dyDescent="0.3">
      <c r="A86" s="123" t="s">
        <v>1563</v>
      </c>
      <c r="B86" s="124" t="s">
        <v>1564</v>
      </c>
      <c r="C86" s="55" t="s">
        <v>1560</v>
      </c>
      <c r="D86" s="55" t="s">
        <v>1560</v>
      </c>
      <c r="E86" s="55">
        <v>40</v>
      </c>
      <c r="F86" s="55">
        <v>100</v>
      </c>
      <c r="G86" s="55">
        <v>2</v>
      </c>
      <c r="H86" s="57" t="s">
        <v>1560</v>
      </c>
      <c r="I86" s="69">
        <v>0.495</v>
      </c>
      <c r="J86" s="57">
        <v>4</v>
      </c>
      <c r="K86" s="66" t="s">
        <v>17</v>
      </c>
      <c r="L86" s="774">
        <f t="shared" si="20"/>
        <v>29.153120000000001</v>
      </c>
      <c r="M86" s="56">
        <v>0.05</v>
      </c>
      <c r="N86" s="56">
        <v>0.02</v>
      </c>
      <c r="O86" s="56">
        <v>0.03</v>
      </c>
      <c r="P86" s="56">
        <v>0.04</v>
      </c>
      <c r="Q86" s="56">
        <v>0.01</v>
      </c>
      <c r="R86" s="56">
        <v>0.1</v>
      </c>
      <c r="S86" s="56">
        <v>0</v>
      </c>
      <c r="T86" s="56">
        <f t="shared" si="21"/>
        <v>0.25</v>
      </c>
      <c r="U86" s="749">
        <f t="shared" si="22"/>
        <v>21.864840000000001</v>
      </c>
      <c r="V86" s="749">
        <v>18.220700000000001</v>
      </c>
      <c r="W86" s="57" t="s">
        <v>443</v>
      </c>
      <c r="X86" s="58" t="s">
        <v>1720</v>
      </c>
    </row>
    <row r="87" spans="1:24" ht="46.8" x14ac:dyDescent="0.3">
      <c r="A87" s="123" t="s">
        <v>1565</v>
      </c>
      <c r="B87" s="124" t="s">
        <v>1566</v>
      </c>
      <c r="C87" s="55" t="s">
        <v>1560</v>
      </c>
      <c r="D87" s="55" t="s">
        <v>1560</v>
      </c>
      <c r="E87" s="55">
        <v>40</v>
      </c>
      <c r="F87" s="55">
        <v>100</v>
      </c>
      <c r="G87" s="55">
        <v>2</v>
      </c>
      <c r="H87" s="57" t="s">
        <v>1560</v>
      </c>
      <c r="I87" s="69">
        <v>0.495</v>
      </c>
      <c r="J87" s="57">
        <v>4</v>
      </c>
      <c r="K87" s="66" t="s">
        <v>221</v>
      </c>
      <c r="L87" s="774">
        <f t="shared" si="20"/>
        <v>29.153120000000001</v>
      </c>
      <c r="M87" s="56">
        <v>0.05</v>
      </c>
      <c r="N87" s="56">
        <v>0.02</v>
      </c>
      <c r="O87" s="56">
        <v>0.03</v>
      </c>
      <c r="P87" s="56">
        <v>0.04</v>
      </c>
      <c r="Q87" s="56">
        <v>0.01</v>
      </c>
      <c r="R87" s="56">
        <v>0.1</v>
      </c>
      <c r="S87" s="56">
        <v>0</v>
      </c>
      <c r="T87" s="56">
        <f t="shared" si="21"/>
        <v>0.25</v>
      </c>
      <c r="U87" s="749">
        <f t="shared" si="22"/>
        <v>21.864840000000001</v>
      </c>
      <c r="V87" s="749">
        <v>18.220700000000001</v>
      </c>
      <c r="W87" s="57" t="s">
        <v>443</v>
      </c>
      <c r="X87" s="58" t="s">
        <v>1720</v>
      </c>
    </row>
    <row r="88" spans="1:24" ht="31.2" x14ac:dyDescent="0.3">
      <c r="A88" s="123" t="s">
        <v>1567</v>
      </c>
      <c r="B88" s="124" t="s">
        <v>1568</v>
      </c>
      <c r="C88" s="55">
        <v>40</v>
      </c>
      <c r="D88" s="55" t="s">
        <v>1560</v>
      </c>
      <c r="E88" s="55" t="s">
        <v>1560</v>
      </c>
      <c r="F88" s="55">
        <v>150</v>
      </c>
      <c r="G88" s="55">
        <v>2</v>
      </c>
      <c r="H88" s="57" t="s">
        <v>1560</v>
      </c>
      <c r="I88" s="69">
        <v>0.7</v>
      </c>
      <c r="J88" s="57">
        <v>4</v>
      </c>
      <c r="K88" s="66" t="s">
        <v>17</v>
      </c>
      <c r="L88" s="774">
        <f t="shared" si="20"/>
        <v>35.135359999999999</v>
      </c>
      <c r="M88" s="56">
        <v>0.05</v>
      </c>
      <c r="N88" s="56">
        <v>0.02</v>
      </c>
      <c r="O88" s="56">
        <v>0.03</v>
      </c>
      <c r="P88" s="56">
        <v>0.04</v>
      </c>
      <c r="Q88" s="56">
        <v>0.01</v>
      </c>
      <c r="R88" s="56">
        <v>0.1</v>
      </c>
      <c r="S88" s="56">
        <v>0</v>
      </c>
      <c r="T88" s="56">
        <f t="shared" si="21"/>
        <v>0.25</v>
      </c>
      <c r="U88" s="749">
        <f t="shared" si="22"/>
        <v>26.351520000000001</v>
      </c>
      <c r="V88" s="749">
        <v>21.959600000000002</v>
      </c>
      <c r="W88" s="57" t="s">
        <v>443</v>
      </c>
      <c r="X88" s="58" t="s">
        <v>1720</v>
      </c>
    </row>
    <row r="89" spans="1:24" ht="31.2" x14ac:dyDescent="0.3">
      <c r="A89" s="123" t="s">
        <v>1569</v>
      </c>
      <c r="B89" s="124" t="s">
        <v>1568</v>
      </c>
      <c r="C89" s="55">
        <v>40</v>
      </c>
      <c r="D89" s="55" t="s">
        <v>1560</v>
      </c>
      <c r="E89" s="55" t="s">
        <v>1560</v>
      </c>
      <c r="F89" s="55">
        <v>150</v>
      </c>
      <c r="G89" s="55">
        <v>2</v>
      </c>
      <c r="H89" s="57" t="s">
        <v>1560</v>
      </c>
      <c r="I89" s="69">
        <v>0.7</v>
      </c>
      <c r="J89" s="57">
        <v>4</v>
      </c>
      <c r="K89" s="66" t="s">
        <v>221</v>
      </c>
      <c r="L89" s="774">
        <f t="shared" si="20"/>
        <v>35.135359999999999</v>
      </c>
      <c r="M89" s="56">
        <v>0.05</v>
      </c>
      <c r="N89" s="56">
        <v>0.02</v>
      </c>
      <c r="O89" s="56">
        <v>0.03</v>
      </c>
      <c r="P89" s="56">
        <v>0.04</v>
      </c>
      <c r="Q89" s="56">
        <v>0.01</v>
      </c>
      <c r="R89" s="56">
        <v>0.1</v>
      </c>
      <c r="S89" s="56">
        <v>0</v>
      </c>
      <c r="T89" s="56">
        <f t="shared" si="21"/>
        <v>0.25</v>
      </c>
      <c r="U89" s="749">
        <f t="shared" si="22"/>
        <v>26.351520000000001</v>
      </c>
      <c r="V89" s="749">
        <v>21.959600000000002</v>
      </c>
      <c r="W89" s="57" t="s">
        <v>443</v>
      </c>
      <c r="X89" s="58" t="s">
        <v>1720</v>
      </c>
    </row>
    <row r="90" spans="1:24" ht="31.2" x14ac:dyDescent="0.3">
      <c r="A90" s="123" t="s">
        <v>1570</v>
      </c>
      <c r="B90" s="124" t="s">
        <v>1571</v>
      </c>
      <c r="C90" s="55" t="s">
        <v>1560</v>
      </c>
      <c r="D90" s="55" t="s">
        <v>1560</v>
      </c>
      <c r="E90" s="55">
        <v>40</v>
      </c>
      <c r="F90" s="55">
        <v>200</v>
      </c>
      <c r="G90" s="55">
        <v>2</v>
      </c>
      <c r="H90" s="57" t="s">
        <v>1560</v>
      </c>
      <c r="I90" s="69">
        <v>0.93</v>
      </c>
      <c r="J90" s="57">
        <v>4</v>
      </c>
      <c r="K90" s="66" t="s">
        <v>17</v>
      </c>
      <c r="L90" s="774">
        <f t="shared" si="20"/>
        <v>46.094560000000001</v>
      </c>
      <c r="M90" s="56">
        <v>0.05</v>
      </c>
      <c r="N90" s="56">
        <v>0.02</v>
      </c>
      <c r="O90" s="56">
        <v>0.03</v>
      </c>
      <c r="P90" s="56">
        <v>0.04</v>
      </c>
      <c r="Q90" s="56">
        <v>0.01</v>
      </c>
      <c r="R90" s="56">
        <v>0.1</v>
      </c>
      <c r="S90" s="56">
        <v>0</v>
      </c>
      <c r="T90" s="56">
        <f t="shared" si="21"/>
        <v>0.25</v>
      </c>
      <c r="U90" s="749">
        <f t="shared" si="22"/>
        <v>34.570920000000001</v>
      </c>
      <c r="V90" s="749">
        <v>28.809100000000001</v>
      </c>
      <c r="W90" s="57" t="s">
        <v>443</v>
      </c>
      <c r="X90" s="58" t="s">
        <v>1720</v>
      </c>
    </row>
    <row r="91" spans="1:24" ht="31.2" x14ac:dyDescent="0.3">
      <c r="A91" s="123" t="s">
        <v>1572</v>
      </c>
      <c r="B91" s="124" t="s">
        <v>1571</v>
      </c>
      <c r="C91" s="55" t="s">
        <v>1560</v>
      </c>
      <c r="D91" s="55" t="s">
        <v>1560</v>
      </c>
      <c r="E91" s="55">
        <v>40</v>
      </c>
      <c r="F91" s="55">
        <v>200</v>
      </c>
      <c r="G91" s="55">
        <v>2</v>
      </c>
      <c r="H91" s="57" t="s">
        <v>1560</v>
      </c>
      <c r="I91" s="69">
        <v>0.93</v>
      </c>
      <c r="J91" s="57">
        <v>4</v>
      </c>
      <c r="K91" s="66" t="s">
        <v>221</v>
      </c>
      <c r="L91" s="774">
        <f t="shared" si="20"/>
        <v>46.094560000000001</v>
      </c>
      <c r="M91" s="56">
        <v>0.05</v>
      </c>
      <c r="N91" s="56">
        <v>0.02</v>
      </c>
      <c r="O91" s="56">
        <v>0.03</v>
      </c>
      <c r="P91" s="56">
        <v>0.04</v>
      </c>
      <c r="Q91" s="56">
        <v>0.01</v>
      </c>
      <c r="R91" s="56">
        <v>0.1</v>
      </c>
      <c r="S91" s="56">
        <v>0</v>
      </c>
      <c r="T91" s="56">
        <f t="shared" si="21"/>
        <v>0.25</v>
      </c>
      <c r="U91" s="749">
        <f t="shared" si="22"/>
        <v>34.570920000000001</v>
      </c>
      <c r="V91" s="749">
        <v>28.809100000000001</v>
      </c>
      <c r="W91" s="57" t="s">
        <v>443</v>
      </c>
      <c r="X91" s="58" t="s">
        <v>1720</v>
      </c>
    </row>
    <row r="92" spans="1:24" ht="18" x14ac:dyDescent="0.3">
      <c r="A92" s="138"/>
      <c r="B92" s="139"/>
      <c r="C92" s="79"/>
      <c r="D92" s="79"/>
      <c r="E92" s="79"/>
      <c r="F92" s="79"/>
      <c r="G92" s="79"/>
      <c r="H92" s="113"/>
      <c r="I92" s="78"/>
      <c r="J92" s="113"/>
      <c r="K92" s="84"/>
      <c r="L92" s="942"/>
      <c r="M92" s="84"/>
      <c r="N92" s="84"/>
      <c r="O92" s="84"/>
      <c r="P92" s="84"/>
      <c r="Q92" s="84"/>
      <c r="R92" s="84"/>
      <c r="S92" s="84"/>
      <c r="T92" s="84"/>
      <c r="U92" s="942"/>
      <c r="V92" s="942"/>
      <c r="W92" s="84"/>
      <c r="X92" s="114"/>
    </row>
    <row r="93" spans="1:24" ht="28.2" x14ac:dyDescent="0.5">
      <c r="A93" s="140" t="s">
        <v>1871</v>
      </c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943"/>
      <c r="M93" s="141"/>
      <c r="N93" s="141"/>
      <c r="O93" s="141"/>
      <c r="P93" s="141"/>
      <c r="Q93" s="141"/>
      <c r="R93" s="141"/>
      <c r="S93" s="141"/>
      <c r="T93" s="141"/>
      <c r="U93" s="943"/>
      <c r="V93" s="943"/>
      <c r="W93" s="141"/>
      <c r="X93" s="141"/>
    </row>
    <row r="94" spans="1:24" ht="15.6" x14ac:dyDescent="0.3">
      <c r="A94" s="116"/>
      <c r="B94" s="142"/>
      <c r="C94" s="143"/>
      <c r="D94" s="143"/>
      <c r="E94" s="143"/>
      <c r="F94" s="143"/>
      <c r="G94" s="143"/>
      <c r="H94" s="144"/>
      <c r="I94" s="143"/>
      <c r="J94" s="144"/>
      <c r="K94" s="135"/>
      <c r="L94" s="873"/>
      <c r="M94" s="135"/>
      <c r="N94" s="135"/>
      <c r="O94" s="135"/>
      <c r="P94" s="135"/>
      <c r="Q94" s="135"/>
      <c r="R94" s="135"/>
      <c r="S94" s="135"/>
      <c r="T94" s="135"/>
      <c r="U94" s="873"/>
      <c r="V94" s="873"/>
      <c r="W94" s="135"/>
      <c r="X94" s="137"/>
    </row>
    <row r="95" spans="1:24" ht="20.399999999999999" x14ac:dyDescent="0.2">
      <c r="A95" s="101" t="s">
        <v>1872</v>
      </c>
      <c r="B95" s="102"/>
      <c r="C95" s="103"/>
      <c r="D95" s="103"/>
      <c r="E95" s="103"/>
      <c r="F95" s="101"/>
      <c r="G95" s="105"/>
      <c r="H95" s="122"/>
      <c r="I95" s="105"/>
      <c r="J95" s="122"/>
      <c r="K95" s="105"/>
      <c r="L95" s="939"/>
      <c r="M95" s="105"/>
      <c r="N95" s="105"/>
      <c r="O95" s="105"/>
      <c r="P95" s="105"/>
      <c r="Q95" s="105"/>
      <c r="R95" s="105"/>
      <c r="S95" s="105"/>
      <c r="T95" s="105"/>
      <c r="U95" s="939"/>
      <c r="V95" s="939"/>
      <c r="W95" s="105"/>
      <c r="X95" s="105"/>
    </row>
    <row r="96" spans="1:24" ht="54" x14ac:dyDescent="0.35">
      <c r="A96" s="123" t="s">
        <v>1575</v>
      </c>
      <c r="B96" s="145" t="s">
        <v>1576</v>
      </c>
      <c r="C96" s="55">
        <v>1.5</v>
      </c>
      <c r="D96" s="55">
        <v>3000</v>
      </c>
      <c r="E96" s="55" t="s">
        <v>417</v>
      </c>
      <c r="F96" s="55">
        <v>112</v>
      </c>
      <c r="G96" s="55">
        <v>5</v>
      </c>
      <c r="H96" s="57">
        <v>15</v>
      </c>
      <c r="I96" s="69">
        <v>12.25</v>
      </c>
      <c r="J96" s="57">
        <v>15</v>
      </c>
      <c r="K96" s="66" t="s">
        <v>17</v>
      </c>
      <c r="L96" s="774">
        <f t="shared" ref="L96:L101" si="23">U96/(1-T96)</f>
        <v>16.068000000000001</v>
      </c>
      <c r="M96" s="56">
        <v>0.05</v>
      </c>
      <c r="N96" s="56">
        <v>0.02</v>
      </c>
      <c r="O96" s="56">
        <v>0.03</v>
      </c>
      <c r="P96" s="56">
        <v>0.04</v>
      </c>
      <c r="Q96" s="56">
        <v>0.01</v>
      </c>
      <c r="R96" s="56">
        <v>0.1</v>
      </c>
      <c r="S96" s="56">
        <v>0</v>
      </c>
      <c r="T96" s="56">
        <f t="shared" ref="T96:T101" si="24">SUM(M96:S96)</f>
        <v>0.25</v>
      </c>
      <c r="U96" s="749">
        <f t="shared" ref="U96:U101" si="25">V96*1.2</f>
        <v>12.051</v>
      </c>
      <c r="V96" s="749">
        <v>10.0425</v>
      </c>
      <c r="W96" s="127" t="s">
        <v>1022</v>
      </c>
      <c r="X96" s="58" t="s">
        <v>1720</v>
      </c>
    </row>
    <row r="97" spans="1:24" ht="54" x14ac:dyDescent="0.35">
      <c r="A97" s="123" t="s">
        <v>1577</v>
      </c>
      <c r="B97" s="145" t="s">
        <v>1578</v>
      </c>
      <c r="C97" s="55" t="s">
        <v>417</v>
      </c>
      <c r="D97" s="55">
        <v>112</v>
      </c>
      <c r="E97" s="55" t="s">
        <v>417</v>
      </c>
      <c r="F97" s="55" t="s">
        <v>417</v>
      </c>
      <c r="G97" s="55">
        <v>2</v>
      </c>
      <c r="H97" s="57" t="s">
        <v>417</v>
      </c>
      <c r="I97" s="69">
        <v>0.56000000000000005</v>
      </c>
      <c r="J97" s="57" t="s">
        <v>417</v>
      </c>
      <c r="K97" s="66" t="s">
        <v>17</v>
      </c>
      <c r="L97" s="774">
        <f t="shared" si="23"/>
        <v>111.30592000000001</v>
      </c>
      <c r="M97" s="56">
        <v>0.05</v>
      </c>
      <c r="N97" s="56">
        <v>0.02</v>
      </c>
      <c r="O97" s="56">
        <v>0.03</v>
      </c>
      <c r="P97" s="56">
        <v>0.04</v>
      </c>
      <c r="Q97" s="56">
        <v>0.01</v>
      </c>
      <c r="R97" s="56">
        <v>0.1</v>
      </c>
      <c r="S97" s="56">
        <v>0</v>
      </c>
      <c r="T97" s="56">
        <f t="shared" si="24"/>
        <v>0.25</v>
      </c>
      <c r="U97" s="749">
        <f t="shared" si="25"/>
        <v>83.479440000000011</v>
      </c>
      <c r="V97" s="749">
        <v>69.566200000000009</v>
      </c>
      <c r="W97" s="57" t="s">
        <v>443</v>
      </c>
      <c r="X97" s="58" t="s">
        <v>1720</v>
      </c>
    </row>
    <row r="98" spans="1:24" ht="36" x14ac:dyDescent="0.35">
      <c r="A98" s="123" t="s">
        <v>1579</v>
      </c>
      <c r="B98" s="145" t="s">
        <v>1580</v>
      </c>
      <c r="C98" s="55">
        <v>0.8</v>
      </c>
      <c r="D98" s="55" t="s">
        <v>417</v>
      </c>
      <c r="E98" s="55" t="s">
        <v>417</v>
      </c>
      <c r="F98" s="55">
        <v>76</v>
      </c>
      <c r="G98" s="55">
        <v>20</v>
      </c>
      <c r="H98" s="57" t="s">
        <v>417</v>
      </c>
      <c r="I98" s="88">
        <v>1.7000000000000001E-2</v>
      </c>
      <c r="J98" s="57" t="s">
        <v>417</v>
      </c>
      <c r="K98" s="66" t="s">
        <v>17</v>
      </c>
      <c r="L98" s="774">
        <f t="shared" si="23"/>
        <v>24.43984</v>
      </c>
      <c r="M98" s="56">
        <v>0.05</v>
      </c>
      <c r="N98" s="56">
        <v>0.02</v>
      </c>
      <c r="O98" s="56">
        <v>0.03</v>
      </c>
      <c r="P98" s="56">
        <v>0.04</v>
      </c>
      <c r="Q98" s="56">
        <v>0.01</v>
      </c>
      <c r="R98" s="56">
        <v>0.1</v>
      </c>
      <c r="S98" s="56">
        <v>0</v>
      </c>
      <c r="T98" s="56">
        <f t="shared" si="24"/>
        <v>0.25</v>
      </c>
      <c r="U98" s="749">
        <f t="shared" si="25"/>
        <v>18.329879999999999</v>
      </c>
      <c r="V98" s="749">
        <v>15.274900000000001</v>
      </c>
      <c r="W98" s="57" t="s">
        <v>443</v>
      </c>
      <c r="X98" s="58" t="s">
        <v>1720</v>
      </c>
    </row>
    <row r="99" spans="1:24" ht="36" x14ac:dyDescent="0.35">
      <c r="A99" s="123" t="s">
        <v>1904</v>
      </c>
      <c r="B99" s="145" t="s">
        <v>2946</v>
      </c>
      <c r="C99" s="55" t="s">
        <v>417</v>
      </c>
      <c r="D99" s="55">
        <v>4000</v>
      </c>
      <c r="E99" s="55" t="s">
        <v>417</v>
      </c>
      <c r="F99" s="55" t="s">
        <v>417</v>
      </c>
      <c r="G99" s="55">
        <v>8</v>
      </c>
      <c r="H99" s="75">
        <v>32</v>
      </c>
      <c r="I99" s="69">
        <v>23.8</v>
      </c>
      <c r="J99" s="55">
        <v>25</v>
      </c>
      <c r="K99" s="66" t="s">
        <v>17</v>
      </c>
      <c r="L99" s="774">
        <f t="shared" si="23"/>
        <v>113.712</v>
      </c>
      <c r="M99" s="56">
        <v>0.05</v>
      </c>
      <c r="N99" s="56">
        <v>0.02</v>
      </c>
      <c r="O99" s="56">
        <v>0.03</v>
      </c>
      <c r="P99" s="56">
        <v>0.04</v>
      </c>
      <c r="Q99" s="56">
        <v>0.01</v>
      </c>
      <c r="R99" s="56">
        <v>0.1</v>
      </c>
      <c r="S99" s="56">
        <v>0</v>
      </c>
      <c r="T99" s="56">
        <f t="shared" si="24"/>
        <v>0.25</v>
      </c>
      <c r="U99" s="749">
        <f t="shared" si="25"/>
        <v>85.284000000000006</v>
      </c>
      <c r="V99" s="749">
        <v>71.070000000000007</v>
      </c>
      <c r="W99" s="57" t="s">
        <v>443</v>
      </c>
      <c r="X99" s="58" t="s">
        <v>1720</v>
      </c>
    </row>
    <row r="100" spans="1:24" ht="54" x14ac:dyDescent="0.35">
      <c r="A100" s="123" t="s">
        <v>2063</v>
      </c>
      <c r="B100" s="145" t="s">
        <v>1163</v>
      </c>
      <c r="C100" s="55">
        <v>2</v>
      </c>
      <c r="D100" s="55" t="s">
        <v>417</v>
      </c>
      <c r="E100" s="55" t="s">
        <v>417</v>
      </c>
      <c r="F100" s="55">
        <v>73</v>
      </c>
      <c r="G100" s="55">
        <v>20</v>
      </c>
      <c r="H100" s="57" t="s">
        <v>417</v>
      </c>
      <c r="I100" s="69">
        <v>1.4</v>
      </c>
      <c r="J100" s="57">
        <v>500</v>
      </c>
      <c r="K100" s="66" t="s">
        <v>17</v>
      </c>
      <c r="L100" s="774">
        <f t="shared" si="23"/>
        <v>40.524319999999996</v>
      </c>
      <c r="M100" s="56">
        <v>0.05</v>
      </c>
      <c r="N100" s="56">
        <v>0.02</v>
      </c>
      <c r="O100" s="56">
        <v>0.03</v>
      </c>
      <c r="P100" s="56">
        <v>0.04</v>
      </c>
      <c r="Q100" s="56">
        <v>0.01</v>
      </c>
      <c r="R100" s="56">
        <v>0.1</v>
      </c>
      <c r="S100" s="56">
        <v>0</v>
      </c>
      <c r="T100" s="56">
        <f t="shared" si="24"/>
        <v>0.25</v>
      </c>
      <c r="U100" s="749">
        <f t="shared" si="25"/>
        <v>30.393239999999999</v>
      </c>
      <c r="V100" s="749">
        <v>25.3277</v>
      </c>
      <c r="W100" s="57" t="s">
        <v>443</v>
      </c>
      <c r="X100" s="58" t="s">
        <v>1720</v>
      </c>
    </row>
    <row r="101" spans="1:24" ht="36" x14ac:dyDescent="0.35">
      <c r="A101" s="123" t="s">
        <v>2011</v>
      </c>
      <c r="B101" s="145" t="s">
        <v>1581</v>
      </c>
      <c r="C101" s="55" t="s">
        <v>417</v>
      </c>
      <c r="D101" s="55">
        <v>30</v>
      </c>
      <c r="E101" s="55" t="s">
        <v>417</v>
      </c>
      <c r="F101" s="55">
        <v>40</v>
      </c>
      <c r="G101" s="55">
        <v>100</v>
      </c>
      <c r="H101" s="57" t="s">
        <v>417</v>
      </c>
      <c r="I101" s="69">
        <v>1.7</v>
      </c>
      <c r="J101" s="57" t="s">
        <v>417</v>
      </c>
      <c r="K101" s="66" t="s">
        <v>17</v>
      </c>
      <c r="L101" s="774">
        <f t="shared" si="23"/>
        <v>32.943519999999999</v>
      </c>
      <c r="M101" s="56">
        <v>0.05</v>
      </c>
      <c r="N101" s="56">
        <v>0.02</v>
      </c>
      <c r="O101" s="56">
        <v>0.03</v>
      </c>
      <c r="P101" s="56">
        <v>0.04</v>
      </c>
      <c r="Q101" s="56">
        <v>0.01</v>
      </c>
      <c r="R101" s="56">
        <v>0.1</v>
      </c>
      <c r="S101" s="56">
        <v>0</v>
      </c>
      <c r="T101" s="56">
        <f t="shared" si="24"/>
        <v>0.25</v>
      </c>
      <c r="U101" s="749">
        <f t="shared" si="25"/>
        <v>24.707640000000001</v>
      </c>
      <c r="V101" s="749">
        <v>20.589700000000001</v>
      </c>
      <c r="W101" s="57" t="s">
        <v>443</v>
      </c>
      <c r="X101" s="58" t="s">
        <v>1720</v>
      </c>
    </row>
    <row r="102" spans="1:24" ht="18" x14ac:dyDescent="0.35">
      <c r="A102" s="146"/>
      <c r="B102" s="90"/>
      <c r="C102" s="91"/>
      <c r="D102" s="52"/>
      <c r="E102" s="52"/>
      <c r="F102" s="52"/>
      <c r="G102" s="52"/>
      <c r="H102" s="52"/>
      <c r="I102" s="52"/>
      <c r="J102" s="52"/>
      <c r="K102" s="147"/>
      <c r="L102" s="758"/>
      <c r="M102" s="147"/>
      <c r="N102" s="147"/>
      <c r="O102" s="147"/>
      <c r="P102" s="147"/>
      <c r="Q102" s="147"/>
      <c r="R102" s="147"/>
      <c r="S102" s="147"/>
      <c r="T102" s="147"/>
      <c r="U102" s="944"/>
      <c r="V102" s="944"/>
      <c r="W102" s="148"/>
      <c r="X102" s="148"/>
    </row>
    <row r="103" spans="1:24" ht="20.399999999999999" x14ac:dyDescent="0.2">
      <c r="A103" s="101" t="s">
        <v>1873</v>
      </c>
      <c r="B103" s="102"/>
      <c r="C103" s="103"/>
      <c r="D103" s="103"/>
      <c r="E103" s="103"/>
      <c r="F103" s="101"/>
      <c r="G103" s="105"/>
      <c r="H103" s="122"/>
      <c r="I103" s="105"/>
      <c r="J103" s="122"/>
      <c r="K103" s="105"/>
      <c r="L103" s="939"/>
      <c r="M103" s="105"/>
      <c r="N103" s="105"/>
      <c r="O103" s="105"/>
      <c r="P103" s="105"/>
      <c r="Q103" s="105"/>
      <c r="R103" s="105"/>
      <c r="S103" s="105"/>
      <c r="T103" s="105"/>
      <c r="U103" s="939"/>
      <c r="V103" s="939"/>
      <c r="W103" s="105"/>
      <c r="X103" s="105"/>
    </row>
    <row r="104" spans="1:24" ht="54" x14ac:dyDescent="0.35">
      <c r="A104" s="123" t="s">
        <v>1582</v>
      </c>
      <c r="B104" s="145" t="s">
        <v>1583</v>
      </c>
      <c r="C104" s="55" t="s">
        <v>417</v>
      </c>
      <c r="D104" s="55" t="s">
        <v>417</v>
      </c>
      <c r="E104" s="55" t="s">
        <v>417</v>
      </c>
      <c r="F104" s="55" t="s">
        <v>417</v>
      </c>
      <c r="G104" s="55" t="s">
        <v>417</v>
      </c>
      <c r="H104" s="69">
        <v>1.44</v>
      </c>
      <c r="I104" s="69">
        <v>15.92</v>
      </c>
      <c r="J104" s="57" t="s">
        <v>417</v>
      </c>
      <c r="K104" s="66" t="s">
        <v>221</v>
      </c>
      <c r="L104" s="774">
        <f t="shared" ref="L104:L113" si="26">U104/(1-T104)</f>
        <v>1094.5192</v>
      </c>
      <c r="M104" s="56">
        <v>0.05</v>
      </c>
      <c r="N104" s="56">
        <v>0.02</v>
      </c>
      <c r="O104" s="56">
        <v>0.03</v>
      </c>
      <c r="P104" s="56">
        <v>0.04</v>
      </c>
      <c r="Q104" s="56">
        <v>0.01</v>
      </c>
      <c r="R104" s="56">
        <v>0.1</v>
      </c>
      <c r="S104" s="56">
        <v>0</v>
      </c>
      <c r="T104" s="56">
        <f t="shared" ref="T104:T113" si="27">SUM(M104:S104)</f>
        <v>0.25</v>
      </c>
      <c r="U104" s="749">
        <f t="shared" ref="U104:U113" si="28">V104*1.2</f>
        <v>820.88939999999991</v>
      </c>
      <c r="V104" s="749">
        <v>684.07449999999994</v>
      </c>
      <c r="W104" s="57" t="s">
        <v>1584</v>
      </c>
      <c r="X104" s="58" t="s">
        <v>1720</v>
      </c>
    </row>
    <row r="105" spans="1:24" ht="54" x14ac:dyDescent="0.35">
      <c r="A105" s="123" t="s">
        <v>1585</v>
      </c>
      <c r="B105" s="145" t="s">
        <v>1586</v>
      </c>
      <c r="C105" s="55" t="s">
        <v>417</v>
      </c>
      <c r="D105" s="55" t="s">
        <v>417</v>
      </c>
      <c r="E105" s="55" t="s">
        <v>417</v>
      </c>
      <c r="F105" s="55" t="s">
        <v>417</v>
      </c>
      <c r="G105" s="55" t="s">
        <v>417</v>
      </c>
      <c r="H105" s="69">
        <v>2.16</v>
      </c>
      <c r="I105" s="69">
        <v>18.829999999999998</v>
      </c>
      <c r="J105" s="57" t="s">
        <v>417</v>
      </c>
      <c r="K105" s="66" t="s">
        <v>221</v>
      </c>
      <c r="L105" s="774">
        <f t="shared" si="26"/>
        <v>1118.92608</v>
      </c>
      <c r="M105" s="56">
        <v>0.05</v>
      </c>
      <c r="N105" s="56">
        <v>0.02</v>
      </c>
      <c r="O105" s="56">
        <v>0.03</v>
      </c>
      <c r="P105" s="56">
        <v>0.04</v>
      </c>
      <c r="Q105" s="56">
        <v>0.01</v>
      </c>
      <c r="R105" s="56">
        <v>0.1</v>
      </c>
      <c r="S105" s="56">
        <v>0</v>
      </c>
      <c r="T105" s="56">
        <f t="shared" si="27"/>
        <v>0.25</v>
      </c>
      <c r="U105" s="749">
        <f t="shared" si="28"/>
        <v>839.19456000000002</v>
      </c>
      <c r="V105" s="749">
        <v>699.3288</v>
      </c>
      <c r="W105" s="57" t="s">
        <v>1584</v>
      </c>
      <c r="X105" s="58" t="s">
        <v>1720</v>
      </c>
    </row>
    <row r="106" spans="1:24" ht="54" x14ac:dyDescent="0.35">
      <c r="A106" s="123" t="s">
        <v>1587</v>
      </c>
      <c r="B106" s="145" t="s">
        <v>1588</v>
      </c>
      <c r="C106" s="55" t="s">
        <v>417</v>
      </c>
      <c r="D106" s="55" t="s">
        <v>417</v>
      </c>
      <c r="E106" s="55" t="s">
        <v>417</v>
      </c>
      <c r="F106" s="55" t="s">
        <v>417</v>
      </c>
      <c r="G106" s="55" t="s">
        <v>417</v>
      </c>
      <c r="H106" s="69">
        <v>3.24</v>
      </c>
      <c r="I106" s="69">
        <v>21.19</v>
      </c>
      <c r="J106" s="57" t="s">
        <v>417</v>
      </c>
      <c r="K106" s="66" t="s">
        <v>221</v>
      </c>
      <c r="L106" s="774">
        <f t="shared" si="26"/>
        <v>1136.3454400000001</v>
      </c>
      <c r="M106" s="56">
        <v>0.05</v>
      </c>
      <c r="N106" s="56">
        <v>0.02</v>
      </c>
      <c r="O106" s="56">
        <v>0.03</v>
      </c>
      <c r="P106" s="56">
        <v>0.04</v>
      </c>
      <c r="Q106" s="56">
        <v>0.01</v>
      </c>
      <c r="R106" s="56">
        <v>0.1</v>
      </c>
      <c r="S106" s="56">
        <v>0</v>
      </c>
      <c r="T106" s="56">
        <f t="shared" si="27"/>
        <v>0.25</v>
      </c>
      <c r="U106" s="749">
        <f t="shared" si="28"/>
        <v>852.25908000000004</v>
      </c>
      <c r="V106" s="749">
        <v>710.21590000000003</v>
      </c>
      <c r="W106" s="57" t="s">
        <v>1584</v>
      </c>
      <c r="X106" s="58" t="s">
        <v>1720</v>
      </c>
    </row>
    <row r="107" spans="1:24" ht="54" x14ac:dyDescent="0.35">
      <c r="A107" s="123" t="s">
        <v>1589</v>
      </c>
      <c r="B107" s="145" t="s">
        <v>1590</v>
      </c>
      <c r="C107" s="55" t="s">
        <v>417</v>
      </c>
      <c r="D107" s="55" t="s">
        <v>417</v>
      </c>
      <c r="E107" s="55" t="s">
        <v>417</v>
      </c>
      <c r="F107" s="55" t="s">
        <v>417</v>
      </c>
      <c r="G107" s="55" t="s">
        <v>417</v>
      </c>
      <c r="H107" s="69">
        <v>2.88</v>
      </c>
      <c r="I107" s="69">
        <v>20.46</v>
      </c>
      <c r="J107" s="57" t="s">
        <v>417</v>
      </c>
      <c r="K107" s="66" t="s">
        <v>221</v>
      </c>
      <c r="L107" s="774">
        <f t="shared" si="26"/>
        <v>1191.8006399999999</v>
      </c>
      <c r="M107" s="56">
        <v>0.05</v>
      </c>
      <c r="N107" s="56">
        <v>0.02</v>
      </c>
      <c r="O107" s="56">
        <v>0.03</v>
      </c>
      <c r="P107" s="56">
        <v>0.04</v>
      </c>
      <c r="Q107" s="56">
        <v>0.01</v>
      </c>
      <c r="R107" s="56">
        <v>0.1</v>
      </c>
      <c r="S107" s="56">
        <v>0</v>
      </c>
      <c r="T107" s="56">
        <f t="shared" si="27"/>
        <v>0.25</v>
      </c>
      <c r="U107" s="749">
        <f t="shared" si="28"/>
        <v>893.85047999999995</v>
      </c>
      <c r="V107" s="749">
        <v>744.87540000000001</v>
      </c>
      <c r="W107" s="57" t="s">
        <v>1584</v>
      </c>
      <c r="X107" s="58" t="s">
        <v>1720</v>
      </c>
    </row>
    <row r="108" spans="1:24" ht="54" x14ac:dyDescent="0.35">
      <c r="A108" s="123" t="s">
        <v>1591</v>
      </c>
      <c r="B108" s="145" t="s">
        <v>1592</v>
      </c>
      <c r="C108" s="55" t="s">
        <v>417</v>
      </c>
      <c r="D108" s="55" t="s">
        <v>417</v>
      </c>
      <c r="E108" s="55" t="s">
        <v>417</v>
      </c>
      <c r="F108" s="55" t="s">
        <v>417</v>
      </c>
      <c r="G108" s="55" t="s">
        <v>417</v>
      </c>
      <c r="H108" s="69">
        <v>4.32</v>
      </c>
      <c r="I108" s="69">
        <v>23.62</v>
      </c>
      <c r="J108" s="57" t="s">
        <v>417</v>
      </c>
      <c r="K108" s="66" t="s">
        <v>221</v>
      </c>
      <c r="L108" s="774">
        <f t="shared" si="26"/>
        <v>1186.1479999999999</v>
      </c>
      <c r="M108" s="56">
        <v>0.05</v>
      </c>
      <c r="N108" s="56">
        <v>0.02</v>
      </c>
      <c r="O108" s="56">
        <v>0.03</v>
      </c>
      <c r="P108" s="56">
        <v>0.04</v>
      </c>
      <c r="Q108" s="56">
        <v>0.01</v>
      </c>
      <c r="R108" s="56">
        <v>0.1</v>
      </c>
      <c r="S108" s="56">
        <v>0</v>
      </c>
      <c r="T108" s="56">
        <f t="shared" si="27"/>
        <v>0.25</v>
      </c>
      <c r="U108" s="749">
        <f t="shared" si="28"/>
        <v>889.61099999999999</v>
      </c>
      <c r="V108" s="749">
        <v>741.34249999999997</v>
      </c>
      <c r="W108" s="57" t="s">
        <v>1584</v>
      </c>
      <c r="X108" s="58" t="s">
        <v>1720</v>
      </c>
    </row>
    <row r="109" spans="1:24" ht="54" x14ac:dyDescent="0.35">
      <c r="A109" s="123" t="s">
        <v>1593</v>
      </c>
      <c r="B109" s="145" t="s">
        <v>1594</v>
      </c>
      <c r="C109" s="55" t="s">
        <v>417</v>
      </c>
      <c r="D109" s="55" t="s">
        <v>417</v>
      </c>
      <c r="E109" s="55" t="s">
        <v>417</v>
      </c>
      <c r="F109" s="55" t="s">
        <v>417</v>
      </c>
      <c r="G109" s="55" t="s">
        <v>417</v>
      </c>
      <c r="H109" s="69">
        <v>5.76</v>
      </c>
      <c r="I109" s="69">
        <v>26.16</v>
      </c>
      <c r="J109" s="57" t="s">
        <v>417</v>
      </c>
      <c r="K109" s="66" t="s">
        <v>221</v>
      </c>
      <c r="L109" s="774">
        <f t="shared" si="26"/>
        <v>1389.4287999999999</v>
      </c>
      <c r="M109" s="56">
        <v>0.05</v>
      </c>
      <c r="N109" s="56">
        <v>0.02</v>
      </c>
      <c r="O109" s="56">
        <v>0.03</v>
      </c>
      <c r="P109" s="56">
        <v>0.04</v>
      </c>
      <c r="Q109" s="56">
        <v>0.01</v>
      </c>
      <c r="R109" s="56">
        <v>0.1</v>
      </c>
      <c r="S109" s="56">
        <v>0</v>
      </c>
      <c r="T109" s="56">
        <f t="shared" si="27"/>
        <v>0.25</v>
      </c>
      <c r="U109" s="749">
        <f t="shared" si="28"/>
        <v>1042.0716</v>
      </c>
      <c r="V109" s="749">
        <v>868.39300000000003</v>
      </c>
      <c r="W109" s="57" t="s">
        <v>1584</v>
      </c>
      <c r="X109" s="58" t="s">
        <v>1720</v>
      </c>
    </row>
    <row r="110" spans="1:24" ht="54" x14ac:dyDescent="0.35">
      <c r="A110" s="123" t="s">
        <v>1595</v>
      </c>
      <c r="B110" s="145" t="s">
        <v>1596</v>
      </c>
      <c r="C110" s="55" t="s">
        <v>417</v>
      </c>
      <c r="D110" s="55" t="s">
        <v>417</v>
      </c>
      <c r="E110" s="55" t="s">
        <v>417</v>
      </c>
      <c r="F110" s="55" t="s">
        <v>417</v>
      </c>
      <c r="G110" s="55" t="s">
        <v>417</v>
      </c>
      <c r="H110" s="69">
        <v>3.6</v>
      </c>
      <c r="I110" s="69">
        <v>24.9</v>
      </c>
      <c r="J110" s="57" t="s">
        <v>417</v>
      </c>
      <c r="K110" s="66" t="s">
        <v>221</v>
      </c>
      <c r="L110" s="774">
        <f t="shared" si="26"/>
        <v>1306.3696000000002</v>
      </c>
      <c r="M110" s="56">
        <v>0.05</v>
      </c>
      <c r="N110" s="56">
        <v>0.02</v>
      </c>
      <c r="O110" s="56">
        <v>0.03</v>
      </c>
      <c r="P110" s="56">
        <v>0.04</v>
      </c>
      <c r="Q110" s="56">
        <v>0.01</v>
      </c>
      <c r="R110" s="56">
        <v>0.1</v>
      </c>
      <c r="S110" s="56">
        <v>0</v>
      </c>
      <c r="T110" s="56">
        <f t="shared" si="27"/>
        <v>0.25</v>
      </c>
      <c r="U110" s="749">
        <f t="shared" si="28"/>
        <v>979.77720000000011</v>
      </c>
      <c r="V110" s="749">
        <v>816.48100000000011</v>
      </c>
      <c r="W110" s="57" t="s">
        <v>1584</v>
      </c>
      <c r="X110" s="58" t="s">
        <v>1720</v>
      </c>
    </row>
    <row r="111" spans="1:24" ht="54" x14ac:dyDescent="0.35">
      <c r="A111" s="123" t="s">
        <v>1597</v>
      </c>
      <c r="B111" s="145" t="s">
        <v>1598</v>
      </c>
      <c r="C111" s="55" t="s">
        <v>417</v>
      </c>
      <c r="D111" s="55" t="s">
        <v>417</v>
      </c>
      <c r="E111" s="55" t="s">
        <v>417</v>
      </c>
      <c r="F111" s="55" t="s">
        <v>417</v>
      </c>
      <c r="G111" s="55" t="s">
        <v>417</v>
      </c>
      <c r="H111" s="69">
        <v>5.4</v>
      </c>
      <c r="I111" s="69">
        <v>28.87</v>
      </c>
      <c r="J111" s="57" t="s">
        <v>417</v>
      </c>
      <c r="K111" s="66" t="s">
        <v>221</v>
      </c>
      <c r="L111" s="774">
        <f t="shared" si="26"/>
        <v>1358.5947200000001</v>
      </c>
      <c r="M111" s="56">
        <v>0.05</v>
      </c>
      <c r="N111" s="56">
        <v>0.02</v>
      </c>
      <c r="O111" s="56">
        <v>0.03</v>
      </c>
      <c r="P111" s="56">
        <v>0.04</v>
      </c>
      <c r="Q111" s="56">
        <v>0.01</v>
      </c>
      <c r="R111" s="56">
        <v>0.1</v>
      </c>
      <c r="S111" s="56">
        <v>0</v>
      </c>
      <c r="T111" s="56">
        <f t="shared" si="27"/>
        <v>0.25</v>
      </c>
      <c r="U111" s="749">
        <f t="shared" si="28"/>
        <v>1018.94604</v>
      </c>
      <c r="V111" s="749">
        <v>849.12170000000003</v>
      </c>
      <c r="W111" s="57" t="s">
        <v>1584</v>
      </c>
      <c r="X111" s="58" t="s">
        <v>1720</v>
      </c>
    </row>
    <row r="112" spans="1:24" ht="54" x14ac:dyDescent="0.35">
      <c r="A112" s="123" t="s">
        <v>1599</v>
      </c>
      <c r="B112" s="145" t="s">
        <v>1600</v>
      </c>
      <c r="C112" s="55" t="s">
        <v>417</v>
      </c>
      <c r="D112" s="55" t="s">
        <v>417</v>
      </c>
      <c r="E112" s="55" t="s">
        <v>417</v>
      </c>
      <c r="F112" s="55" t="s">
        <v>417</v>
      </c>
      <c r="G112" s="55" t="s">
        <v>417</v>
      </c>
      <c r="H112" s="69">
        <v>7.2</v>
      </c>
      <c r="I112" s="69">
        <v>30.46</v>
      </c>
      <c r="J112" s="57" t="s">
        <v>417</v>
      </c>
      <c r="K112" s="66" t="s">
        <v>221</v>
      </c>
      <c r="L112" s="774">
        <f t="shared" si="26"/>
        <v>1475.2566399999998</v>
      </c>
      <c r="M112" s="56">
        <v>0.05</v>
      </c>
      <c r="N112" s="56">
        <v>0.02</v>
      </c>
      <c r="O112" s="56">
        <v>0.03</v>
      </c>
      <c r="P112" s="56">
        <v>0.04</v>
      </c>
      <c r="Q112" s="56">
        <v>0.01</v>
      </c>
      <c r="R112" s="56">
        <v>0.1</v>
      </c>
      <c r="S112" s="56">
        <v>0</v>
      </c>
      <c r="T112" s="56">
        <f t="shared" si="27"/>
        <v>0.25</v>
      </c>
      <c r="U112" s="749">
        <f t="shared" si="28"/>
        <v>1106.4424799999999</v>
      </c>
      <c r="V112" s="749">
        <v>922.03539999999998</v>
      </c>
      <c r="W112" s="57" t="s">
        <v>1584</v>
      </c>
      <c r="X112" s="58" t="s">
        <v>1720</v>
      </c>
    </row>
    <row r="113" spans="1:24" ht="54" x14ac:dyDescent="0.35">
      <c r="A113" s="123" t="s">
        <v>1601</v>
      </c>
      <c r="B113" s="145" t="s">
        <v>1602</v>
      </c>
      <c r="C113" s="55" t="s">
        <v>417</v>
      </c>
      <c r="D113" s="55" t="s">
        <v>417</v>
      </c>
      <c r="E113" s="55" t="s">
        <v>417</v>
      </c>
      <c r="F113" s="55" t="s">
        <v>417</v>
      </c>
      <c r="G113" s="55" t="s">
        <v>417</v>
      </c>
      <c r="H113" s="69">
        <v>9</v>
      </c>
      <c r="I113" s="69">
        <v>32.43</v>
      </c>
      <c r="J113" s="57" t="s">
        <v>417</v>
      </c>
      <c r="K113" s="66" t="s">
        <v>221</v>
      </c>
      <c r="L113" s="774">
        <f t="shared" si="26"/>
        <v>1495.4281600000002</v>
      </c>
      <c r="M113" s="56">
        <v>0.05</v>
      </c>
      <c r="N113" s="56">
        <v>0.02</v>
      </c>
      <c r="O113" s="56">
        <v>0.03</v>
      </c>
      <c r="P113" s="56">
        <v>0.04</v>
      </c>
      <c r="Q113" s="56">
        <v>0.01</v>
      </c>
      <c r="R113" s="56">
        <v>0.1</v>
      </c>
      <c r="S113" s="56">
        <v>0</v>
      </c>
      <c r="T113" s="56">
        <f t="shared" si="27"/>
        <v>0.25</v>
      </c>
      <c r="U113" s="749">
        <f t="shared" si="28"/>
        <v>1121.5711200000001</v>
      </c>
      <c r="V113" s="749">
        <v>934.64260000000002</v>
      </c>
      <c r="W113" s="57" t="s">
        <v>1584</v>
      </c>
      <c r="X113" s="58" t="s">
        <v>1720</v>
      </c>
    </row>
    <row r="114" spans="1:24" ht="18" x14ac:dyDescent="0.35">
      <c r="A114" s="149"/>
      <c r="B114" s="150"/>
      <c r="C114" s="150"/>
      <c r="D114" s="150"/>
      <c r="E114" s="150"/>
      <c r="F114" s="150"/>
      <c r="G114" s="151"/>
      <c r="H114" s="151"/>
      <c r="I114" s="151"/>
      <c r="J114" s="150"/>
      <c r="K114" s="152"/>
      <c r="L114" s="949"/>
      <c r="M114" s="152"/>
      <c r="N114" s="152"/>
      <c r="O114" s="152"/>
      <c r="P114" s="152"/>
      <c r="Q114" s="152"/>
      <c r="R114" s="152"/>
      <c r="S114" s="152"/>
      <c r="T114" s="152"/>
      <c r="U114" s="945"/>
      <c r="V114" s="945"/>
      <c r="W114" s="153"/>
      <c r="X114" s="154"/>
    </row>
    <row r="115" spans="1:24" ht="20.399999999999999" x14ac:dyDescent="0.2">
      <c r="A115" s="101" t="s">
        <v>1874</v>
      </c>
      <c r="B115" s="102"/>
      <c r="C115" s="103"/>
      <c r="D115" s="103"/>
      <c r="E115" s="103"/>
      <c r="F115" s="101"/>
      <c r="G115" s="105"/>
      <c r="H115" s="122"/>
      <c r="I115" s="105"/>
      <c r="J115" s="122"/>
      <c r="K115" s="105"/>
      <c r="L115" s="939"/>
      <c r="M115" s="105"/>
      <c r="N115" s="105"/>
      <c r="O115" s="105"/>
      <c r="P115" s="105"/>
      <c r="Q115" s="105"/>
      <c r="R115" s="105"/>
      <c r="S115" s="105"/>
      <c r="T115" s="105"/>
      <c r="U115" s="939"/>
      <c r="V115" s="939"/>
      <c r="W115" s="105"/>
      <c r="X115" s="105"/>
    </row>
    <row r="116" spans="1:24" ht="54" x14ac:dyDescent="0.35">
      <c r="A116" s="123" t="s">
        <v>1603</v>
      </c>
      <c r="B116" s="145" t="s">
        <v>1604</v>
      </c>
      <c r="C116" s="55" t="s">
        <v>417</v>
      </c>
      <c r="D116" s="55" t="s">
        <v>417</v>
      </c>
      <c r="E116" s="55" t="s">
        <v>417</v>
      </c>
      <c r="F116" s="55" t="s">
        <v>417</v>
      </c>
      <c r="G116" s="55" t="s">
        <v>417</v>
      </c>
      <c r="H116" s="69">
        <v>1.44</v>
      </c>
      <c r="I116" s="69">
        <v>16.010000000000002</v>
      </c>
      <c r="J116" s="57" t="s">
        <v>417</v>
      </c>
      <c r="K116" s="66" t="s">
        <v>221</v>
      </c>
      <c r="L116" s="774">
        <f t="shared" ref="L116:L125" si="29">U116/(1-T116)</f>
        <v>1094.5192</v>
      </c>
      <c r="M116" s="56">
        <v>0.05</v>
      </c>
      <c r="N116" s="56">
        <v>0.02</v>
      </c>
      <c r="O116" s="56">
        <v>0.03</v>
      </c>
      <c r="P116" s="56">
        <v>0.04</v>
      </c>
      <c r="Q116" s="56">
        <v>0.01</v>
      </c>
      <c r="R116" s="56">
        <v>0.1</v>
      </c>
      <c r="S116" s="56">
        <v>0</v>
      </c>
      <c r="T116" s="56">
        <f t="shared" ref="T116:T125" si="30">SUM(M116:S116)</f>
        <v>0.25</v>
      </c>
      <c r="U116" s="749">
        <f t="shared" ref="U116:U125" si="31">V116*1.2</f>
        <v>820.88939999999991</v>
      </c>
      <c r="V116" s="749">
        <v>684.07449999999994</v>
      </c>
      <c r="W116" s="57" t="s">
        <v>1584</v>
      </c>
      <c r="X116" s="58" t="s">
        <v>1720</v>
      </c>
    </row>
    <row r="117" spans="1:24" ht="54" x14ac:dyDescent="0.35">
      <c r="A117" s="123" t="s">
        <v>1605</v>
      </c>
      <c r="B117" s="145" t="s">
        <v>1606</v>
      </c>
      <c r="C117" s="55" t="s">
        <v>417</v>
      </c>
      <c r="D117" s="55" t="s">
        <v>417</v>
      </c>
      <c r="E117" s="55" t="s">
        <v>417</v>
      </c>
      <c r="F117" s="55" t="s">
        <v>417</v>
      </c>
      <c r="G117" s="55" t="s">
        <v>417</v>
      </c>
      <c r="H117" s="69">
        <v>2.16</v>
      </c>
      <c r="I117" s="69">
        <v>19.02</v>
      </c>
      <c r="J117" s="57" t="s">
        <v>417</v>
      </c>
      <c r="K117" s="66" t="s">
        <v>221</v>
      </c>
      <c r="L117" s="774">
        <f t="shared" si="29"/>
        <v>1118.92608</v>
      </c>
      <c r="M117" s="56">
        <v>0.05</v>
      </c>
      <c r="N117" s="56">
        <v>0.02</v>
      </c>
      <c r="O117" s="56">
        <v>0.03</v>
      </c>
      <c r="P117" s="56">
        <v>0.04</v>
      </c>
      <c r="Q117" s="56">
        <v>0.01</v>
      </c>
      <c r="R117" s="56">
        <v>0.1</v>
      </c>
      <c r="S117" s="56">
        <v>0</v>
      </c>
      <c r="T117" s="56">
        <f t="shared" si="30"/>
        <v>0.25</v>
      </c>
      <c r="U117" s="749">
        <f t="shared" si="31"/>
        <v>839.19456000000002</v>
      </c>
      <c r="V117" s="749">
        <v>699.3288</v>
      </c>
      <c r="W117" s="57" t="s">
        <v>1584</v>
      </c>
      <c r="X117" s="58" t="s">
        <v>1720</v>
      </c>
    </row>
    <row r="118" spans="1:24" ht="54" x14ac:dyDescent="0.35">
      <c r="A118" s="123" t="s">
        <v>1607</v>
      </c>
      <c r="B118" s="145" t="s">
        <v>1608</v>
      </c>
      <c r="C118" s="55" t="s">
        <v>417</v>
      </c>
      <c r="D118" s="55" t="s">
        <v>417</v>
      </c>
      <c r="E118" s="55" t="s">
        <v>417</v>
      </c>
      <c r="F118" s="55" t="s">
        <v>417</v>
      </c>
      <c r="G118" s="55" t="s">
        <v>417</v>
      </c>
      <c r="H118" s="69">
        <v>3.24</v>
      </c>
      <c r="I118" s="69">
        <v>21.47</v>
      </c>
      <c r="J118" s="57" t="s">
        <v>417</v>
      </c>
      <c r="K118" s="66" t="s">
        <v>221</v>
      </c>
      <c r="L118" s="774">
        <f t="shared" si="29"/>
        <v>1136.3454400000001</v>
      </c>
      <c r="M118" s="56">
        <v>0.05</v>
      </c>
      <c r="N118" s="56">
        <v>0.02</v>
      </c>
      <c r="O118" s="56">
        <v>0.03</v>
      </c>
      <c r="P118" s="56">
        <v>0.04</v>
      </c>
      <c r="Q118" s="56">
        <v>0.01</v>
      </c>
      <c r="R118" s="56">
        <v>0.1</v>
      </c>
      <c r="S118" s="56">
        <v>0</v>
      </c>
      <c r="T118" s="56">
        <f t="shared" si="30"/>
        <v>0.25</v>
      </c>
      <c r="U118" s="749">
        <f t="shared" si="31"/>
        <v>852.25908000000004</v>
      </c>
      <c r="V118" s="749">
        <v>710.21590000000003</v>
      </c>
      <c r="W118" s="57" t="s">
        <v>1584</v>
      </c>
      <c r="X118" s="58" t="s">
        <v>1720</v>
      </c>
    </row>
    <row r="119" spans="1:24" ht="54" x14ac:dyDescent="0.35">
      <c r="A119" s="123" t="s">
        <v>1609</v>
      </c>
      <c r="B119" s="145" t="s">
        <v>1610</v>
      </c>
      <c r="C119" s="55" t="s">
        <v>417</v>
      </c>
      <c r="D119" s="55" t="s">
        <v>417</v>
      </c>
      <c r="E119" s="55" t="s">
        <v>417</v>
      </c>
      <c r="F119" s="55" t="s">
        <v>417</v>
      </c>
      <c r="G119" s="55" t="s">
        <v>417</v>
      </c>
      <c r="H119" s="69">
        <v>2.88</v>
      </c>
      <c r="I119" s="69">
        <v>20.74</v>
      </c>
      <c r="J119" s="57" t="s">
        <v>417</v>
      </c>
      <c r="K119" s="66" t="s">
        <v>221</v>
      </c>
      <c r="L119" s="774">
        <f t="shared" si="29"/>
        <v>1191.8006399999999</v>
      </c>
      <c r="M119" s="56">
        <v>0.05</v>
      </c>
      <c r="N119" s="56">
        <v>0.02</v>
      </c>
      <c r="O119" s="56">
        <v>0.03</v>
      </c>
      <c r="P119" s="56">
        <v>0.04</v>
      </c>
      <c r="Q119" s="56">
        <v>0.01</v>
      </c>
      <c r="R119" s="56">
        <v>0.1</v>
      </c>
      <c r="S119" s="56">
        <v>0</v>
      </c>
      <c r="T119" s="56">
        <f t="shared" si="30"/>
        <v>0.25</v>
      </c>
      <c r="U119" s="749">
        <f t="shared" si="31"/>
        <v>893.85047999999995</v>
      </c>
      <c r="V119" s="749">
        <v>744.87540000000001</v>
      </c>
      <c r="W119" s="57" t="s">
        <v>1584</v>
      </c>
      <c r="X119" s="58" t="s">
        <v>1720</v>
      </c>
    </row>
    <row r="120" spans="1:24" ht="54" x14ac:dyDescent="0.35">
      <c r="A120" s="123" t="s">
        <v>1611</v>
      </c>
      <c r="B120" s="145" t="s">
        <v>1612</v>
      </c>
      <c r="C120" s="55" t="s">
        <v>417</v>
      </c>
      <c r="D120" s="55" t="s">
        <v>417</v>
      </c>
      <c r="E120" s="55" t="s">
        <v>417</v>
      </c>
      <c r="F120" s="55" t="s">
        <v>417</v>
      </c>
      <c r="G120" s="55" t="s">
        <v>417</v>
      </c>
      <c r="H120" s="69">
        <v>4.32</v>
      </c>
      <c r="I120" s="69">
        <v>24.04</v>
      </c>
      <c r="J120" s="57" t="s">
        <v>417</v>
      </c>
      <c r="K120" s="66" t="s">
        <v>221</v>
      </c>
      <c r="L120" s="774">
        <f t="shared" si="29"/>
        <v>1186.1479999999999</v>
      </c>
      <c r="M120" s="56">
        <v>0.05</v>
      </c>
      <c r="N120" s="56">
        <v>0.02</v>
      </c>
      <c r="O120" s="56">
        <v>0.03</v>
      </c>
      <c r="P120" s="56">
        <v>0.04</v>
      </c>
      <c r="Q120" s="56">
        <v>0.01</v>
      </c>
      <c r="R120" s="56">
        <v>0.1</v>
      </c>
      <c r="S120" s="56">
        <v>0</v>
      </c>
      <c r="T120" s="56">
        <f t="shared" si="30"/>
        <v>0.25</v>
      </c>
      <c r="U120" s="749">
        <f t="shared" si="31"/>
        <v>889.61099999999999</v>
      </c>
      <c r="V120" s="749">
        <v>741.34249999999997</v>
      </c>
      <c r="W120" s="57" t="s">
        <v>1584</v>
      </c>
      <c r="X120" s="58" t="s">
        <v>1720</v>
      </c>
    </row>
    <row r="121" spans="1:24" ht="54" x14ac:dyDescent="0.35">
      <c r="A121" s="123" t="s">
        <v>1613</v>
      </c>
      <c r="B121" s="145" t="s">
        <v>1614</v>
      </c>
      <c r="C121" s="55" t="s">
        <v>417</v>
      </c>
      <c r="D121" s="55" t="s">
        <v>417</v>
      </c>
      <c r="E121" s="55" t="s">
        <v>417</v>
      </c>
      <c r="F121" s="55" t="s">
        <v>417</v>
      </c>
      <c r="G121" s="55" t="s">
        <v>417</v>
      </c>
      <c r="H121" s="69">
        <v>5.76</v>
      </c>
      <c r="I121" s="69">
        <v>26.54</v>
      </c>
      <c r="J121" s="57" t="s">
        <v>417</v>
      </c>
      <c r="K121" s="66" t="s">
        <v>221</v>
      </c>
      <c r="L121" s="774">
        <f t="shared" si="29"/>
        <v>1389.4287999999999</v>
      </c>
      <c r="M121" s="56">
        <v>0.05</v>
      </c>
      <c r="N121" s="56">
        <v>0.02</v>
      </c>
      <c r="O121" s="56">
        <v>0.03</v>
      </c>
      <c r="P121" s="56">
        <v>0.04</v>
      </c>
      <c r="Q121" s="56">
        <v>0.01</v>
      </c>
      <c r="R121" s="56">
        <v>0.1</v>
      </c>
      <c r="S121" s="56">
        <v>0</v>
      </c>
      <c r="T121" s="56">
        <f t="shared" si="30"/>
        <v>0.25</v>
      </c>
      <c r="U121" s="749">
        <f t="shared" si="31"/>
        <v>1042.0716</v>
      </c>
      <c r="V121" s="749">
        <v>868.39300000000003</v>
      </c>
      <c r="W121" s="57" t="s">
        <v>1584</v>
      </c>
      <c r="X121" s="58" t="s">
        <v>1720</v>
      </c>
    </row>
    <row r="122" spans="1:24" ht="54" x14ac:dyDescent="0.35">
      <c r="A122" s="123" t="s">
        <v>1615</v>
      </c>
      <c r="B122" s="145" t="s">
        <v>1616</v>
      </c>
      <c r="C122" s="55" t="s">
        <v>417</v>
      </c>
      <c r="D122" s="55" t="s">
        <v>417</v>
      </c>
      <c r="E122" s="55" t="s">
        <v>417</v>
      </c>
      <c r="F122" s="55" t="s">
        <v>417</v>
      </c>
      <c r="G122" s="55" t="s">
        <v>417</v>
      </c>
      <c r="H122" s="69">
        <v>3.6</v>
      </c>
      <c r="I122" s="69">
        <v>25.28</v>
      </c>
      <c r="J122" s="57" t="s">
        <v>417</v>
      </c>
      <c r="K122" s="66" t="s">
        <v>221</v>
      </c>
      <c r="L122" s="774">
        <f t="shared" si="29"/>
        <v>1306.3696000000002</v>
      </c>
      <c r="M122" s="56">
        <v>0.05</v>
      </c>
      <c r="N122" s="56">
        <v>0.02</v>
      </c>
      <c r="O122" s="56">
        <v>0.03</v>
      </c>
      <c r="P122" s="56">
        <v>0.04</v>
      </c>
      <c r="Q122" s="56">
        <v>0.01</v>
      </c>
      <c r="R122" s="56">
        <v>0.1</v>
      </c>
      <c r="S122" s="56">
        <v>0</v>
      </c>
      <c r="T122" s="56">
        <f t="shared" si="30"/>
        <v>0.25</v>
      </c>
      <c r="U122" s="749">
        <f t="shared" si="31"/>
        <v>979.77720000000011</v>
      </c>
      <c r="V122" s="749">
        <v>816.48100000000011</v>
      </c>
      <c r="W122" s="57" t="s">
        <v>1584</v>
      </c>
      <c r="X122" s="58" t="s">
        <v>1720</v>
      </c>
    </row>
    <row r="123" spans="1:24" ht="54" x14ac:dyDescent="0.35">
      <c r="A123" s="123" t="s">
        <v>1617</v>
      </c>
      <c r="B123" s="145" t="s">
        <v>1618</v>
      </c>
      <c r="C123" s="55" t="s">
        <v>417</v>
      </c>
      <c r="D123" s="55" t="s">
        <v>417</v>
      </c>
      <c r="E123" s="55" t="s">
        <v>417</v>
      </c>
      <c r="F123" s="55" t="s">
        <v>417</v>
      </c>
      <c r="G123" s="55" t="s">
        <v>417</v>
      </c>
      <c r="H123" s="69">
        <v>5.4</v>
      </c>
      <c r="I123" s="69">
        <v>29.81</v>
      </c>
      <c r="J123" s="57" t="s">
        <v>417</v>
      </c>
      <c r="K123" s="66" t="s">
        <v>221</v>
      </c>
      <c r="L123" s="774">
        <f t="shared" si="29"/>
        <v>1358.5947200000001</v>
      </c>
      <c r="M123" s="56">
        <v>0.05</v>
      </c>
      <c r="N123" s="56">
        <v>0.02</v>
      </c>
      <c r="O123" s="56">
        <v>0.03</v>
      </c>
      <c r="P123" s="56">
        <v>0.04</v>
      </c>
      <c r="Q123" s="56">
        <v>0.01</v>
      </c>
      <c r="R123" s="56">
        <v>0.1</v>
      </c>
      <c r="S123" s="56">
        <v>0</v>
      </c>
      <c r="T123" s="56">
        <f t="shared" si="30"/>
        <v>0.25</v>
      </c>
      <c r="U123" s="749">
        <f t="shared" si="31"/>
        <v>1018.94604</v>
      </c>
      <c r="V123" s="749">
        <v>849.12170000000003</v>
      </c>
      <c r="W123" s="57" t="s">
        <v>1584</v>
      </c>
      <c r="X123" s="58" t="s">
        <v>1720</v>
      </c>
    </row>
    <row r="124" spans="1:24" ht="54" x14ac:dyDescent="0.35">
      <c r="A124" s="123" t="s">
        <v>1619</v>
      </c>
      <c r="B124" s="145" t="s">
        <v>1620</v>
      </c>
      <c r="C124" s="55" t="s">
        <v>417</v>
      </c>
      <c r="D124" s="55" t="s">
        <v>417</v>
      </c>
      <c r="E124" s="55" t="s">
        <v>417</v>
      </c>
      <c r="F124" s="55" t="s">
        <v>417</v>
      </c>
      <c r="G124" s="55" t="s">
        <v>417</v>
      </c>
      <c r="H124" s="69">
        <v>7.2</v>
      </c>
      <c r="I124" s="69">
        <v>31.21</v>
      </c>
      <c r="J124" s="57" t="s">
        <v>417</v>
      </c>
      <c r="K124" s="66" t="s">
        <v>221</v>
      </c>
      <c r="L124" s="774">
        <f t="shared" si="29"/>
        <v>1475.2566399999998</v>
      </c>
      <c r="M124" s="56">
        <v>0.05</v>
      </c>
      <c r="N124" s="56">
        <v>0.02</v>
      </c>
      <c r="O124" s="56">
        <v>0.03</v>
      </c>
      <c r="P124" s="56">
        <v>0.04</v>
      </c>
      <c r="Q124" s="56">
        <v>0.01</v>
      </c>
      <c r="R124" s="56">
        <v>0.1</v>
      </c>
      <c r="S124" s="56">
        <v>0</v>
      </c>
      <c r="T124" s="56">
        <f t="shared" si="30"/>
        <v>0.25</v>
      </c>
      <c r="U124" s="749">
        <f t="shared" si="31"/>
        <v>1106.4424799999999</v>
      </c>
      <c r="V124" s="749">
        <v>922.03539999999998</v>
      </c>
      <c r="W124" s="57" t="s">
        <v>1584</v>
      </c>
      <c r="X124" s="58" t="s">
        <v>1720</v>
      </c>
    </row>
    <row r="125" spans="1:24" ht="54" x14ac:dyDescent="0.35">
      <c r="A125" s="123" t="s">
        <v>1621</v>
      </c>
      <c r="B125" s="145" t="s">
        <v>1622</v>
      </c>
      <c r="C125" s="55" t="s">
        <v>417</v>
      </c>
      <c r="D125" s="55" t="s">
        <v>417</v>
      </c>
      <c r="E125" s="55" t="s">
        <v>417</v>
      </c>
      <c r="F125" s="55" t="s">
        <v>417</v>
      </c>
      <c r="G125" s="55" t="s">
        <v>417</v>
      </c>
      <c r="H125" s="69">
        <v>9</v>
      </c>
      <c r="I125" s="69">
        <v>33.369999999999997</v>
      </c>
      <c r="J125" s="57" t="s">
        <v>417</v>
      </c>
      <c r="K125" s="66" t="s">
        <v>221</v>
      </c>
      <c r="L125" s="774">
        <f t="shared" si="29"/>
        <v>1495.4281600000002</v>
      </c>
      <c r="M125" s="56">
        <v>0.05</v>
      </c>
      <c r="N125" s="56">
        <v>0.02</v>
      </c>
      <c r="O125" s="56">
        <v>0.03</v>
      </c>
      <c r="P125" s="56">
        <v>0.04</v>
      </c>
      <c r="Q125" s="56">
        <v>0.01</v>
      </c>
      <c r="R125" s="56">
        <v>0.1</v>
      </c>
      <c r="S125" s="56">
        <v>0</v>
      </c>
      <c r="T125" s="56">
        <f t="shared" si="30"/>
        <v>0.25</v>
      </c>
      <c r="U125" s="749">
        <f t="shared" si="31"/>
        <v>1121.5711200000001</v>
      </c>
      <c r="V125" s="749">
        <v>934.64260000000002</v>
      </c>
      <c r="W125" s="57" t="s">
        <v>1584</v>
      </c>
      <c r="X125" s="58" t="s">
        <v>1720</v>
      </c>
    </row>
    <row r="126" spans="1:24" ht="18" x14ac:dyDescent="0.35">
      <c r="A126" s="155"/>
      <c r="B126" s="156"/>
      <c r="C126" s="157"/>
      <c r="D126" s="157"/>
      <c r="E126" s="157"/>
      <c r="F126" s="157"/>
      <c r="G126" s="157"/>
      <c r="H126" s="157"/>
      <c r="I126" s="157"/>
      <c r="J126" s="157"/>
      <c r="K126" s="157"/>
      <c r="L126" s="950"/>
      <c r="M126" s="157"/>
      <c r="N126" s="157"/>
      <c r="O126" s="157"/>
      <c r="P126" s="157"/>
      <c r="Q126" s="157"/>
      <c r="R126" s="157"/>
      <c r="S126" s="157"/>
      <c r="T126" s="157"/>
      <c r="U126" s="945"/>
      <c r="V126" s="945"/>
      <c r="W126" s="153"/>
      <c r="X126" s="154"/>
    </row>
    <row r="127" spans="1:24" ht="20.399999999999999" x14ac:dyDescent="0.2">
      <c r="A127" s="101" t="s">
        <v>1875</v>
      </c>
      <c r="B127" s="102"/>
      <c r="C127" s="103"/>
      <c r="D127" s="103"/>
      <c r="E127" s="103"/>
      <c r="F127" s="101"/>
      <c r="G127" s="105"/>
      <c r="H127" s="122"/>
      <c r="I127" s="105"/>
      <c r="J127" s="122"/>
      <c r="K127" s="105"/>
      <c r="L127" s="939"/>
      <c r="M127" s="105"/>
      <c r="N127" s="105"/>
      <c r="O127" s="105"/>
      <c r="P127" s="105"/>
      <c r="Q127" s="105"/>
      <c r="R127" s="105"/>
      <c r="S127" s="105"/>
      <c r="T127" s="105"/>
      <c r="U127" s="939"/>
      <c r="V127" s="939"/>
      <c r="W127" s="105"/>
      <c r="X127" s="105"/>
    </row>
    <row r="128" spans="1:24" ht="54" x14ac:dyDescent="0.35">
      <c r="A128" s="123" t="s">
        <v>1623</v>
      </c>
      <c r="B128" s="145" t="s">
        <v>1624</v>
      </c>
      <c r="C128" s="55" t="s">
        <v>417</v>
      </c>
      <c r="D128" s="55" t="s">
        <v>417</v>
      </c>
      <c r="E128" s="55" t="s">
        <v>417</v>
      </c>
      <c r="F128" s="55" t="s">
        <v>417</v>
      </c>
      <c r="G128" s="55" t="s">
        <v>417</v>
      </c>
      <c r="H128" s="69">
        <v>1.44</v>
      </c>
      <c r="I128" s="69">
        <v>19.8</v>
      </c>
      <c r="J128" s="57" t="s">
        <v>417</v>
      </c>
      <c r="K128" s="66" t="s">
        <v>221</v>
      </c>
      <c r="L128" s="774">
        <f t="shared" ref="L128:L137" si="32">U128/(1-T128)</f>
        <v>1782.3119999999999</v>
      </c>
      <c r="M128" s="56">
        <v>0.05</v>
      </c>
      <c r="N128" s="56">
        <v>0.02</v>
      </c>
      <c r="O128" s="56">
        <v>0.03</v>
      </c>
      <c r="P128" s="56">
        <v>0.04</v>
      </c>
      <c r="Q128" s="56">
        <v>0.01</v>
      </c>
      <c r="R128" s="56">
        <v>0.1</v>
      </c>
      <c r="S128" s="56">
        <v>0</v>
      </c>
      <c r="T128" s="56">
        <f t="shared" ref="T128:T137" si="33">SUM(M128:S128)</f>
        <v>0.25</v>
      </c>
      <c r="U128" s="749">
        <f t="shared" ref="U128:U137" si="34">V128*1.2</f>
        <v>1336.7339999999999</v>
      </c>
      <c r="V128" s="749">
        <v>1113.9449999999999</v>
      </c>
      <c r="W128" s="57" t="s">
        <v>1584</v>
      </c>
      <c r="X128" s="58" t="s">
        <v>1720</v>
      </c>
    </row>
    <row r="129" spans="1:24" ht="54" x14ac:dyDescent="0.35">
      <c r="A129" s="123" t="s">
        <v>1625</v>
      </c>
      <c r="B129" s="145" t="s">
        <v>1626</v>
      </c>
      <c r="C129" s="55" t="s">
        <v>417</v>
      </c>
      <c r="D129" s="55" t="s">
        <v>417</v>
      </c>
      <c r="E129" s="55" t="s">
        <v>417</v>
      </c>
      <c r="F129" s="55" t="s">
        <v>417</v>
      </c>
      <c r="G129" s="55" t="s">
        <v>417</v>
      </c>
      <c r="H129" s="69">
        <v>2.16</v>
      </c>
      <c r="I129" s="69">
        <v>23.69</v>
      </c>
      <c r="J129" s="57" t="s">
        <v>417</v>
      </c>
      <c r="K129" s="66" t="s">
        <v>221</v>
      </c>
      <c r="L129" s="774">
        <f t="shared" si="32"/>
        <v>1817.1012799999999</v>
      </c>
      <c r="M129" s="56">
        <v>0.05</v>
      </c>
      <c r="N129" s="56">
        <v>0.02</v>
      </c>
      <c r="O129" s="56">
        <v>0.03</v>
      </c>
      <c r="P129" s="56">
        <v>0.04</v>
      </c>
      <c r="Q129" s="56">
        <v>0.01</v>
      </c>
      <c r="R129" s="56">
        <v>0.1</v>
      </c>
      <c r="S129" s="56">
        <v>0</v>
      </c>
      <c r="T129" s="56">
        <f t="shared" si="33"/>
        <v>0.25</v>
      </c>
      <c r="U129" s="749">
        <f t="shared" si="34"/>
        <v>1362.8259599999999</v>
      </c>
      <c r="V129" s="749">
        <v>1135.6883</v>
      </c>
      <c r="W129" s="57" t="s">
        <v>1584</v>
      </c>
      <c r="X129" s="58" t="s">
        <v>1720</v>
      </c>
    </row>
    <row r="130" spans="1:24" ht="54" x14ac:dyDescent="0.35">
      <c r="A130" s="123" t="s">
        <v>1627</v>
      </c>
      <c r="B130" s="145" t="s">
        <v>1628</v>
      </c>
      <c r="C130" s="55" t="s">
        <v>417</v>
      </c>
      <c r="D130" s="55" t="s">
        <v>417</v>
      </c>
      <c r="E130" s="55" t="s">
        <v>417</v>
      </c>
      <c r="F130" s="55" t="s">
        <v>417</v>
      </c>
      <c r="G130" s="55" t="s">
        <v>417</v>
      </c>
      <c r="H130" s="69">
        <v>3.24</v>
      </c>
      <c r="I130" s="69">
        <v>27.02</v>
      </c>
      <c r="J130" s="57" t="s">
        <v>417</v>
      </c>
      <c r="K130" s="66" t="s">
        <v>221</v>
      </c>
      <c r="L130" s="774">
        <f t="shared" si="32"/>
        <v>1833.8119999999999</v>
      </c>
      <c r="M130" s="56">
        <v>0.05</v>
      </c>
      <c r="N130" s="56">
        <v>0.02</v>
      </c>
      <c r="O130" s="56">
        <v>0.03</v>
      </c>
      <c r="P130" s="56">
        <v>0.04</v>
      </c>
      <c r="Q130" s="56">
        <v>0.01</v>
      </c>
      <c r="R130" s="56">
        <v>0.1</v>
      </c>
      <c r="S130" s="56">
        <v>0</v>
      </c>
      <c r="T130" s="56">
        <f t="shared" si="33"/>
        <v>0.25</v>
      </c>
      <c r="U130" s="749">
        <f t="shared" si="34"/>
        <v>1375.3589999999999</v>
      </c>
      <c r="V130" s="749">
        <v>1146.1324999999999</v>
      </c>
      <c r="W130" s="57" t="s">
        <v>1584</v>
      </c>
      <c r="X130" s="58" t="s">
        <v>1720</v>
      </c>
    </row>
    <row r="131" spans="1:24" ht="54" x14ac:dyDescent="0.35">
      <c r="A131" s="123" t="s">
        <v>1629</v>
      </c>
      <c r="B131" s="145" t="s">
        <v>1630</v>
      </c>
      <c r="C131" s="55" t="s">
        <v>417</v>
      </c>
      <c r="D131" s="55" t="s">
        <v>417</v>
      </c>
      <c r="E131" s="55" t="s">
        <v>417</v>
      </c>
      <c r="F131" s="55" t="s">
        <v>417</v>
      </c>
      <c r="G131" s="55" t="s">
        <v>417</v>
      </c>
      <c r="H131" s="69">
        <v>2.88</v>
      </c>
      <c r="I131" s="69">
        <v>26.29</v>
      </c>
      <c r="J131" s="57" t="s">
        <v>417</v>
      </c>
      <c r="K131" s="66" t="s">
        <v>221</v>
      </c>
      <c r="L131" s="774">
        <f t="shared" si="32"/>
        <v>1922.01296</v>
      </c>
      <c r="M131" s="56">
        <v>0.05</v>
      </c>
      <c r="N131" s="56">
        <v>0.02</v>
      </c>
      <c r="O131" s="56">
        <v>0.03</v>
      </c>
      <c r="P131" s="56">
        <v>0.04</v>
      </c>
      <c r="Q131" s="56">
        <v>0.01</v>
      </c>
      <c r="R131" s="56">
        <v>0.1</v>
      </c>
      <c r="S131" s="56">
        <v>0</v>
      </c>
      <c r="T131" s="56">
        <f t="shared" si="33"/>
        <v>0.25</v>
      </c>
      <c r="U131" s="749">
        <f t="shared" si="34"/>
        <v>1441.50972</v>
      </c>
      <c r="V131" s="749">
        <v>1201.2581</v>
      </c>
      <c r="W131" s="57" t="s">
        <v>1584</v>
      </c>
      <c r="X131" s="58" t="s">
        <v>1720</v>
      </c>
    </row>
    <row r="132" spans="1:24" ht="54" x14ac:dyDescent="0.35">
      <c r="A132" s="123" t="s">
        <v>1631</v>
      </c>
      <c r="B132" s="145" t="s">
        <v>1632</v>
      </c>
      <c r="C132" s="55" t="s">
        <v>417</v>
      </c>
      <c r="D132" s="55" t="s">
        <v>417</v>
      </c>
      <c r="E132" s="55" t="s">
        <v>417</v>
      </c>
      <c r="F132" s="55" t="s">
        <v>417</v>
      </c>
      <c r="G132" s="55" t="s">
        <v>417</v>
      </c>
      <c r="H132" s="69">
        <v>4.32</v>
      </c>
      <c r="I132" s="69">
        <v>30.42</v>
      </c>
      <c r="J132" s="57" t="s">
        <v>417</v>
      </c>
      <c r="K132" s="66" t="s">
        <v>221</v>
      </c>
      <c r="L132" s="774">
        <f t="shared" si="32"/>
        <v>1965.5695999999998</v>
      </c>
      <c r="M132" s="56">
        <v>0.05</v>
      </c>
      <c r="N132" s="56">
        <v>0.02</v>
      </c>
      <c r="O132" s="56">
        <v>0.03</v>
      </c>
      <c r="P132" s="56">
        <v>0.04</v>
      </c>
      <c r="Q132" s="56">
        <v>0.01</v>
      </c>
      <c r="R132" s="56">
        <v>0.1</v>
      </c>
      <c r="S132" s="56">
        <v>0</v>
      </c>
      <c r="T132" s="56">
        <f t="shared" si="33"/>
        <v>0.25</v>
      </c>
      <c r="U132" s="749">
        <f t="shared" si="34"/>
        <v>1474.1771999999999</v>
      </c>
      <c r="V132" s="749">
        <v>1228.481</v>
      </c>
      <c r="W132" s="57" t="s">
        <v>1584</v>
      </c>
      <c r="X132" s="58" t="s">
        <v>1720</v>
      </c>
    </row>
    <row r="133" spans="1:24" ht="54" x14ac:dyDescent="0.35">
      <c r="A133" s="123" t="s">
        <v>1633</v>
      </c>
      <c r="B133" s="145" t="s">
        <v>1634</v>
      </c>
      <c r="C133" s="55" t="s">
        <v>417</v>
      </c>
      <c r="D133" s="55" t="s">
        <v>417</v>
      </c>
      <c r="E133" s="55" t="s">
        <v>417</v>
      </c>
      <c r="F133" s="55" t="s">
        <v>417</v>
      </c>
      <c r="G133" s="55" t="s">
        <v>417</v>
      </c>
      <c r="H133" s="69">
        <v>5.76</v>
      </c>
      <c r="I133" s="69">
        <v>33.94</v>
      </c>
      <c r="J133" s="57" t="s">
        <v>417</v>
      </c>
      <c r="K133" s="66" t="s">
        <v>221</v>
      </c>
      <c r="L133" s="774">
        <f t="shared" si="32"/>
        <v>2088.1313599999999</v>
      </c>
      <c r="M133" s="56">
        <v>0.05</v>
      </c>
      <c r="N133" s="56">
        <v>0.02</v>
      </c>
      <c r="O133" s="56">
        <v>0.03</v>
      </c>
      <c r="P133" s="56">
        <v>0.04</v>
      </c>
      <c r="Q133" s="56">
        <v>0.01</v>
      </c>
      <c r="R133" s="56">
        <v>0.1</v>
      </c>
      <c r="S133" s="56">
        <v>0</v>
      </c>
      <c r="T133" s="56">
        <f t="shared" si="33"/>
        <v>0.25</v>
      </c>
      <c r="U133" s="749">
        <f t="shared" si="34"/>
        <v>1566.0985199999998</v>
      </c>
      <c r="V133" s="749">
        <v>1305.0820999999999</v>
      </c>
      <c r="W133" s="57" t="s">
        <v>1584</v>
      </c>
      <c r="X133" s="58" t="s">
        <v>1720</v>
      </c>
    </row>
    <row r="134" spans="1:24" ht="54" x14ac:dyDescent="0.35">
      <c r="A134" s="123" t="s">
        <v>1635</v>
      </c>
      <c r="B134" s="145" t="s">
        <v>1636</v>
      </c>
      <c r="C134" s="55" t="s">
        <v>417</v>
      </c>
      <c r="D134" s="55" t="s">
        <v>417</v>
      </c>
      <c r="E134" s="55" t="s">
        <v>417</v>
      </c>
      <c r="F134" s="55" t="s">
        <v>417</v>
      </c>
      <c r="G134" s="55" t="s">
        <v>417</v>
      </c>
      <c r="H134" s="69">
        <v>3.6</v>
      </c>
      <c r="I134" s="69">
        <v>31.7</v>
      </c>
      <c r="J134" s="57" t="s">
        <v>417</v>
      </c>
      <c r="K134" s="66" t="s">
        <v>221</v>
      </c>
      <c r="L134" s="774">
        <f t="shared" si="32"/>
        <v>2003.3912</v>
      </c>
      <c r="M134" s="56">
        <v>0.05</v>
      </c>
      <c r="N134" s="56">
        <v>0.02</v>
      </c>
      <c r="O134" s="56">
        <v>0.03</v>
      </c>
      <c r="P134" s="56">
        <v>0.04</v>
      </c>
      <c r="Q134" s="56">
        <v>0.01</v>
      </c>
      <c r="R134" s="56">
        <v>0.1</v>
      </c>
      <c r="S134" s="56">
        <v>0</v>
      </c>
      <c r="T134" s="56">
        <f t="shared" si="33"/>
        <v>0.25</v>
      </c>
      <c r="U134" s="749">
        <f t="shared" si="34"/>
        <v>1502.5434</v>
      </c>
      <c r="V134" s="749">
        <v>1252.1195</v>
      </c>
      <c r="W134" s="57" t="s">
        <v>1584</v>
      </c>
      <c r="X134" s="58" t="s">
        <v>1720</v>
      </c>
    </row>
    <row r="135" spans="1:24" ht="54" x14ac:dyDescent="0.35">
      <c r="A135" s="123" t="s">
        <v>1637</v>
      </c>
      <c r="B135" s="145" t="s">
        <v>1638</v>
      </c>
      <c r="C135" s="55" t="s">
        <v>417</v>
      </c>
      <c r="D135" s="55" t="s">
        <v>417</v>
      </c>
      <c r="E135" s="55" t="s">
        <v>417</v>
      </c>
      <c r="F135" s="55" t="s">
        <v>417</v>
      </c>
      <c r="G135" s="55" t="s">
        <v>417</v>
      </c>
      <c r="H135" s="69">
        <v>5.4</v>
      </c>
      <c r="I135" s="69">
        <v>36.65</v>
      </c>
      <c r="J135" s="57" t="s">
        <v>417</v>
      </c>
      <c r="K135" s="66" t="s">
        <v>221</v>
      </c>
      <c r="L135" s="774">
        <f t="shared" si="32"/>
        <v>2041.4270400000003</v>
      </c>
      <c r="M135" s="56">
        <v>0.05</v>
      </c>
      <c r="N135" s="56">
        <v>0.02</v>
      </c>
      <c r="O135" s="56">
        <v>0.03</v>
      </c>
      <c r="P135" s="56">
        <v>0.04</v>
      </c>
      <c r="Q135" s="56">
        <v>0.01</v>
      </c>
      <c r="R135" s="56">
        <v>0.1</v>
      </c>
      <c r="S135" s="56">
        <v>0</v>
      </c>
      <c r="T135" s="56">
        <f t="shared" si="33"/>
        <v>0.25</v>
      </c>
      <c r="U135" s="749">
        <f t="shared" si="34"/>
        <v>1531.0702800000001</v>
      </c>
      <c r="V135" s="749">
        <v>1275.8919000000001</v>
      </c>
      <c r="W135" s="57" t="s">
        <v>1584</v>
      </c>
      <c r="X135" s="58" t="s">
        <v>1720</v>
      </c>
    </row>
    <row r="136" spans="1:24" ht="54" x14ac:dyDescent="0.35">
      <c r="A136" s="123" t="s">
        <v>1639</v>
      </c>
      <c r="B136" s="145" t="s">
        <v>1640</v>
      </c>
      <c r="C136" s="55" t="s">
        <v>417</v>
      </c>
      <c r="D136" s="55" t="s">
        <v>417</v>
      </c>
      <c r="E136" s="55" t="s">
        <v>417</v>
      </c>
      <c r="F136" s="55" t="s">
        <v>417</v>
      </c>
      <c r="G136" s="55" t="s">
        <v>417</v>
      </c>
      <c r="H136" s="69">
        <v>7.2</v>
      </c>
      <c r="I136" s="69">
        <v>39.21</v>
      </c>
      <c r="J136" s="57" t="s">
        <v>417</v>
      </c>
      <c r="K136" s="66" t="s">
        <v>221</v>
      </c>
      <c r="L136" s="774">
        <f t="shared" si="32"/>
        <v>2164.2689599999999</v>
      </c>
      <c r="M136" s="56">
        <v>0.05</v>
      </c>
      <c r="N136" s="56">
        <v>0.02</v>
      </c>
      <c r="O136" s="56">
        <v>0.03</v>
      </c>
      <c r="P136" s="56">
        <v>0.04</v>
      </c>
      <c r="Q136" s="56">
        <v>0.01</v>
      </c>
      <c r="R136" s="56">
        <v>0.1</v>
      </c>
      <c r="S136" s="56">
        <v>0</v>
      </c>
      <c r="T136" s="56">
        <f t="shared" si="33"/>
        <v>0.25</v>
      </c>
      <c r="U136" s="749">
        <f t="shared" si="34"/>
        <v>1623.20172</v>
      </c>
      <c r="V136" s="749">
        <v>1352.6681000000001</v>
      </c>
      <c r="W136" s="57" t="s">
        <v>1584</v>
      </c>
      <c r="X136" s="58" t="s">
        <v>1720</v>
      </c>
    </row>
    <row r="137" spans="1:24" ht="54" x14ac:dyDescent="0.35">
      <c r="A137" s="123" t="s">
        <v>1641</v>
      </c>
      <c r="B137" s="145" t="s">
        <v>1642</v>
      </c>
      <c r="C137" s="55" t="s">
        <v>417</v>
      </c>
      <c r="D137" s="55" t="s">
        <v>417</v>
      </c>
      <c r="E137" s="55" t="s">
        <v>417</v>
      </c>
      <c r="F137" s="55" t="s">
        <v>417</v>
      </c>
      <c r="G137" s="55" t="s">
        <v>417</v>
      </c>
      <c r="H137" s="69">
        <v>9</v>
      </c>
      <c r="I137" s="69">
        <v>42.15</v>
      </c>
      <c r="J137" s="57" t="s">
        <v>417</v>
      </c>
      <c r="K137" s="66" t="s">
        <v>221</v>
      </c>
      <c r="L137" s="774">
        <f t="shared" si="32"/>
        <v>2243.7025600000002</v>
      </c>
      <c r="M137" s="56">
        <v>0.05</v>
      </c>
      <c r="N137" s="56">
        <v>0.02</v>
      </c>
      <c r="O137" s="56">
        <v>0.03</v>
      </c>
      <c r="P137" s="56">
        <v>0.04</v>
      </c>
      <c r="Q137" s="56">
        <v>0.01</v>
      </c>
      <c r="R137" s="56">
        <v>0.1</v>
      </c>
      <c r="S137" s="56">
        <v>0</v>
      </c>
      <c r="T137" s="56">
        <f t="shared" si="33"/>
        <v>0.25</v>
      </c>
      <c r="U137" s="749">
        <f t="shared" si="34"/>
        <v>1682.77692</v>
      </c>
      <c r="V137" s="749">
        <v>1402.3141000000001</v>
      </c>
      <c r="W137" s="57" t="s">
        <v>1584</v>
      </c>
      <c r="X137" s="58" t="s">
        <v>1720</v>
      </c>
    </row>
    <row r="138" spans="1:24" ht="18" x14ac:dyDescent="0.35">
      <c r="A138" s="158"/>
      <c r="B138" s="159"/>
      <c r="C138" s="159"/>
      <c r="D138" s="159"/>
      <c r="E138" s="159"/>
      <c r="F138" s="150"/>
      <c r="G138" s="151"/>
      <c r="H138" s="151"/>
      <c r="I138" s="151"/>
      <c r="J138" s="160"/>
      <c r="K138" s="161"/>
      <c r="L138" s="951"/>
      <c r="M138" s="161"/>
      <c r="N138" s="161"/>
      <c r="O138" s="161"/>
      <c r="P138" s="161"/>
      <c r="Q138" s="161"/>
      <c r="R138" s="161"/>
      <c r="S138" s="161"/>
      <c r="T138" s="161"/>
      <c r="U138" s="945"/>
      <c r="V138" s="945"/>
      <c r="W138" s="153"/>
      <c r="X138" s="154"/>
    </row>
    <row r="139" spans="1:24" ht="20.399999999999999" x14ac:dyDescent="0.2">
      <c r="A139" s="101" t="s">
        <v>2719</v>
      </c>
      <c r="B139" s="102"/>
      <c r="C139" s="103"/>
      <c r="D139" s="103"/>
      <c r="E139" s="103"/>
      <c r="F139" s="101"/>
      <c r="G139" s="105"/>
      <c r="H139" s="122"/>
      <c r="I139" s="105"/>
      <c r="J139" s="122"/>
      <c r="K139" s="105"/>
      <c r="L139" s="939"/>
      <c r="M139" s="105"/>
      <c r="N139" s="105"/>
      <c r="O139" s="105"/>
      <c r="P139" s="105"/>
      <c r="Q139" s="105"/>
      <c r="R139" s="105"/>
      <c r="S139" s="105"/>
      <c r="T139" s="105"/>
      <c r="U139" s="939"/>
      <c r="V139" s="939"/>
      <c r="W139" s="105"/>
      <c r="X139" s="105"/>
    </row>
    <row r="140" spans="1:24" ht="54" x14ac:dyDescent="0.35">
      <c r="A140" s="123" t="s">
        <v>1643</v>
      </c>
      <c r="B140" s="145" t="s">
        <v>1644</v>
      </c>
      <c r="C140" s="55" t="s">
        <v>417</v>
      </c>
      <c r="D140" s="55" t="s">
        <v>417</v>
      </c>
      <c r="E140" s="55" t="s">
        <v>417</v>
      </c>
      <c r="F140" s="55" t="s">
        <v>417</v>
      </c>
      <c r="G140" s="55" t="s">
        <v>417</v>
      </c>
      <c r="H140" s="69">
        <v>1.44</v>
      </c>
      <c r="I140" s="69">
        <v>19.899999999999999</v>
      </c>
      <c r="J140" s="57" t="s">
        <v>417</v>
      </c>
      <c r="K140" s="66" t="s">
        <v>221</v>
      </c>
      <c r="L140" s="774">
        <f t="shared" ref="L140:L149" si="35">U140/(1-T140)</f>
        <v>1782.3119999999999</v>
      </c>
      <c r="M140" s="56">
        <v>0.05</v>
      </c>
      <c r="N140" s="56">
        <v>0.02</v>
      </c>
      <c r="O140" s="56">
        <v>0.03</v>
      </c>
      <c r="P140" s="56">
        <v>0.04</v>
      </c>
      <c r="Q140" s="56">
        <v>0.01</v>
      </c>
      <c r="R140" s="56">
        <v>0.1</v>
      </c>
      <c r="S140" s="56">
        <v>0</v>
      </c>
      <c r="T140" s="56">
        <f t="shared" ref="T140:T149" si="36">SUM(M140:S140)</f>
        <v>0.25</v>
      </c>
      <c r="U140" s="749">
        <f t="shared" ref="U140:U149" si="37">V140*1.2</f>
        <v>1336.7339999999999</v>
      </c>
      <c r="V140" s="749">
        <v>1113.9449999999999</v>
      </c>
      <c r="W140" s="57" t="s">
        <v>1584</v>
      </c>
      <c r="X140" s="58" t="s">
        <v>1720</v>
      </c>
    </row>
    <row r="141" spans="1:24" ht="54" x14ac:dyDescent="0.35">
      <c r="A141" s="123" t="s">
        <v>1645</v>
      </c>
      <c r="B141" s="145" t="s">
        <v>1646</v>
      </c>
      <c r="C141" s="55" t="s">
        <v>417</v>
      </c>
      <c r="D141" s="55" t="s">
        <v>417</v>
      </c>
      <c r="E141" s="55" t="s">
        <v>417</v>
      </c>
      <c r="F141" s="55" t="s">
        <v>417</v>
      </c>
      <c r="G141" s="55" t="s">
        <v>417</v>
      </c>
      <c r="H141" s="69">
        <v>2.16</v>
      </c>
      <c r="I141" s="69">
        <v>23.88</v>
      </c>
      <c r="J141" s="57" t="s">
        <v>417</v>
      </c>
      <c r="K141" s="66" t="s">
        <v>221</v>
      </c>
      <c r="L141" s="774">
        <f t="shared" si="35"/>
        <v>1817.1012799999999</v>
      </c>
      <c r="M141" s="56">
        <v>0.05</v>
      </c>
      <c r="N141" s="56">
        <v>0.02</v>
      </c>
      <c r="O141" s="56">
        <v>0.03</v>
      </c>
      <c r="P141" s="56">
        <v>0.04</v>
      </c>
      <c r="Q141" s="56">
        <v>0.01</v>
      </c>
      <c r="R141" s="56">
        <v>0.1</v>
      </c>
      <c r="S141" s="56">
        <v>0</v>
      </c>
      <c r="T141" s="56">
        <f t="shared" si="36"/>
        <v>0.25</v>
      </c>
      <c r="U141" s="749">
        <f t="shared" si="37"/>
        <v>1362.8259599999999</v>
      </c>
      <c r="V141" s="749">
        <v>1135.6883</v>
      </c>
      <c r="W141" s="57" t="s">
        <v>1584</v>
      </c>
      <c r="X141" s="58" t="s">
        <v>1720</v>
      </c>
    </row>
    <row r="142" spans="1:24" ht="54" x14ac:dyDescent="0.35">
      <c r="A142" s="123" t="s">
        <v>1647</v>
      </c>
      <c r="B142" s="145" t="s">
        <v>1648</v>
      </c>
      <c r="C142" s="55" t="s">
        <v>417</v>
      </c>
      <c r="D142" s="55" t="s">
        <v>417</v>
      </c>
      <c r="E142" s="55" t="s">
        <v>417</v>
      </c>
      <c r="F142" s="55" t="s">
        <v>417</v>
      </c>
      <c r="G142" s="55" t="s">
        <v>417</v>
      </c>
      <c r="H142" s="69">
        <v>3.24</v>
      </c>
      <c r="I142" s="69">
        <v>27.3</v>
      </c>
      <c r="J142" s="57" t="s">
        <v>417</v>
      </c>
      <c r="K142" s="66" t="s">
        <v>221</v>
      </c>
      <c r="L142" s="774">
        <f t="shared" si="35"/>
        <v>1833.8119999999999</v>
      </c>
      <c r="M142" s="56">
        <v>0.05</v>
      </c>
      <c r="N142" s="56">
        <v>0.02</v>
      </c>
      <c r="O142" s="56">
        <v>0.03</v>
      </c>
      <c r="P142" s="56">
        <v>0.04</v>
      </c>
      <c r="Q142" s="56">
        <v>0.01</v>
      </c>
      <c r="R142" s="56">
        <v>0.1</v>
      </c>
      <c r="S142" s="56">
        <v>0</v>
      </c>
      <c r="T142" s="56">
        <f t="shared" si="36"/>
        <v>0.25</v>
      </c>
      <c r="U142" s="749">
        <f t="shared" si="37"/>
        <v>1375.3589999999999</v>
      </c>
      <c r="V142" s="749">
        <v>1146.1324999999999</v>
      </c>
      <c r="W142" s="57" t="s">
        <v>1584</v>
      </c>
      <c r="X142" s="58" t="s">
        <v>1720</v>
      </c>
    </row>
    <row r="143" spans="1:24" ht="54" x14ac:dyDescent="0.35">
      <c r="A143" s="123" t="s">
        <v>1649</v>
      </c>
      <c r="B143" s="145" t="s">
        <v>1650</v>
      </c>
      <c r="C143" s="55" t="s">
        <v>417</v>
      </c>
      <c r="D143" s="55" t="s">
        <v>417</v>
      </c>
      <c r="E143" s="55" t="s">
        <v>417</v>
      </c>
      <c r="F143" s="55" t="s">
        <v>417</v>
      </c>
      <c r="G143" s="55" t="s">
        <v>417</v>
      </c>
      <c r="H143" s="69">
        <v>2.88</v>
      </c>
      <c r="I143" s="69">
        <v>26.57</v>
      </c>
      <c r="J143" s="57" t="s">
        <v>417</v>
      </c>
      <c r="K143" s="66" t="s">
        <v>221</v>
      </c>
      <c r="L143" s="774">
        <f t="shared" si="35"/>
        <v>1922.01296</v>
      </c>
      <c r="M143" s="56">
        <v>0.05</v>
      </c>
      <c r="N143" s="56">
        <v>0.02</v>
      </c>
      <c r="O143" s="56">
        <v>0.03</v>
      </c>
      <c r="P143" s="56">
        <v>0.04</v>
      </c>
      <c r="Q143" s="56">
        <v>0.01</v>
      </c>
      <c r="R143" s="56">
        <v>0.1</v>
      </c>
      <c r="S143" s="56">
        <v>0</v>
      </c>
      <c r="T143" s="56">
        <f t="shared" si="36"/>
        <v>0.25</v>
      </c>
      <c r="U143" s="749">
        <f t="shared" si="37"/>
        <v>1441.50972</v>
      </c>
      <c r="V143" s="749">
        <v>1201.2581</v>
      </c>
      <c r="W143" s="57" t="s">
        <v>1584</v>
      </c>
      <c r="X143" s="58" t="s">
        <v>1720</v>
      </c>
    </row>
    <row r="144" spans="1:24" ht="54" x14ac:dyDescent="0.35">
      <c r="A144" s="123" t="s">
        <v>1651</v>
      </c>
      <c r="B144" s="145" t="s">
        <v>1652</v>
      </c>
      <c r="C144" s="55" t="s">
        <v>417</v>
      </c>
      <c r="D144" s="55" t="s">
        <v>417</v>
      </c>
      <c r="E144" s="55" t="s">
        <v>417</v>
      </c>
      <c r="F144" s="55" t="s">
        <v>417</v>
      </c>
      <c r="G144" s="55" t="s">
        <v>417</v>
      </c>
      <c r="H144" s="69">
        <v>4.32</v>
      </c>
      <c r="I144" s="69">
        <v>30.84</v>
      </c>
      <c r="J144" s="57" t="s">
        <v>417</v>
      </c>
      <c r="K144" s="66" t="s">
        <v>221</v>
      </c>
      <c r="L144" s="774">
        <f t="shared" si="35"/>
        <v>1965.5695999999998</v>
      </c>
      <c r="M144" s="56">
        <v>0.05</v>
      </c>
      <c r="N144" s="56">
        <v>0.02</v>
      </c>
      <c r="O144" s="56">
        <v>0.03</v>
      </c>
      <c r="P144" s="56">
        <v>0.04</v>
      </c>
      <c r="Q144" s="56">
        <v>0.01</v>
      </c>
      <c r="R144" s="56">
        <v>0.1</v>
      </c>
      <c r="S144" s="56">
        <v>0</v>
      </c>
      <c r="T144" s="56">
        <f t="shared" si="36"/>
        <v>0.25</v>
      </c>
      <c r="U144" s="749">
        <f t="shared" si="37"/>
        <v>1474.1771999999999</v>
      </c>
      <c r="V144" s="749">
        <v>1228.481</v>
      </c>
      <c r="W144" s="57" t="s">
        <v>1584</v>
      </c>
      <c r="X144" s="58" t="s">
        <v>1720</v>
      </c>
    </row>
    <row r="145" spans="1:24" ht="54" x14ac:dyDescent="0.35">
      <c r="A145" s="123" t="s">
        <v>1653</v>
      </c>
      <c r="B145" s="145" t="s">
        <v>1654</v>
      </c>
      <c r="C145" s="55" t="s">
        <v>417</v>
      </c>
      <c r="D145" s="55" t="s">
        <v>417</v>
      </c>
      <c r="E145" s="55" t="s">
        <v>417</v>
      </c>
      <c r="F145" s="55" t="s">
        <v>417</v>
      </c>
      <c r="G145" s="55" t="s">
        <v>417</v>
      </c>
      <c r="H145" s="69">
        <v>5.76</v>
      </c>
      <c r="I145" s="69">
        <v>34.32</v>
      </c>
      <c r="J145" s="57" t="s">
        <v>417</v>
      </c>
      <c r="K145" s="66" t="s">
        <v>221</v>
      </c>
      <c r="L145" s="774">
        <f t="shared" si="35"/>
        <v>2088.1313599999999</v>
      </c>
      <c r="M145" s="56">
        <v>0.05</v>
      </c>
      <c r="N145" s="56">
        <v>0.02</v>
      </c>
      <c r="O145" s="56">
        <v>0.03</v>
      </c>
      <c r="P145" s="56">
        <v>0.04</v>
      </c>
      <c r="Q145" s="56">
        <v>0.01</v>
      </c>
      <c r="R145" s="56">
        <v>0.1</v>
      </c>
      <c r="S145" s="56">
        <v>0</v>
      </c>
      <c r="T145" s="56">
        <f t="shared" si="36"/>
        <v>0.25</v>
      </c>
      <c r="U145" s="749">
        <f t="shared" si="37"/>
        <v>1566.0985199999998</v>
      </c>
      <c r="V145" s="749">
        <v>1305.0820999999999</v>
      </c>
      <c r="W145" s="57" t="s">
        <v>1584</v>
      </c>
      <c r="X145" s="58" t="s">
        <v>1720</v>
      </c>
    </row>
    <row r="146" spans="1:24" ht="54" x14ac:dyDescent="0.35">
      <c r="A146" s="123" t="s">
        <v>1655</v>
      </c>
      <c r="B146" s="145" t="s">
        <v>1656</v>
      </c>
      <c r="C146" s="55" t="s">
        <v>417</v>
      </c>
      <c r="D146" s="55" t="s">
        <v>417</v>
      </c>
      <c r="E146" s="55" t="s">
        <v>417</v>
      </c>
      <c r="F146" s="55" t="s">
        <v>417</v>
      </c>
      <c r="G146" s="55" t="s">
        <v>417</v>
      </c>
      <c r="H146" s="69">
        <v>3.6</v>
      </c>
      <c r="I146" s="69">
        <v>32.08</v>
      </c>
      <c r="J146" s="57" t="s">
        <v>417</v>
      </c>
      <c r="K146" s="66" t="s">
        <v>221</v>
      </c>
      <c r="L146" s="774">
        <f t="shared" si="35"/>
        <v>2003.3912</v>
      </c>
      <c r="M146" s="56">
        <v>0.05</v>
      </c>
      <c r="N146" s="56">
        <v>0.02</v>
      </c>
      <c r="O146" s="56">
        <v>0.03</v>
      </c>
      <c r="P146" s="56">
        <v>0.04</v>
      </c>
      <c r="Q146" s="56">
        <v>0.01</v>
      </c>
      <c r="R146" s="56">
        <v>0.1</v>
      </c>
      <c r="S146" s="56">
        <v>0</v>
      </c>
      <c r="T146" s="56">
        <f t="shared" si="36"/>
        <v>0.25</v>
      </c>
      <c r="U146" s="749">
        <f t="shared" si="37"/>
        <v>1502.5434</v>
      </c>
      <c r="V146" s="749">
        <v>1252.1195</v>
      </c>
      <c r="W146" s="57" t="s">
        <v>1584</v>
      </c>
      <c r="X146" s="58" t="s">
        <v>1720</v>
      </c>
    </row>
    <row r="147" spans="1:24" ht="54" x14ac:dyDescent="0.35">
      <c r="A147" s="123" t="s">
        <v>1657</v>
      </c>
      <c r="B147" s="145" t="s">
        <v>1658</v>
      </c>
      <c r="C147" s="55" t="s">
        <v>417</v>
      </c>
      <c r="D147" s="55" t="s">
        <v>417</v>
      </c>
      <c r="E147" s="55" t="s">
        <v>417</v>
      </c>
      <c r="F147" s="55" t="s">
        <v>417</v>
      </c>
      <c r="G147" s="55" t="s">
        <v>417</v>
      </c>
      <c r="H147" s="69">
        <v>5.4</v>
      </c>
      <c r="I147" s="69">
        <v>37.58</v>
      </c>
      <c r="J147" s="57" t="s">
        <v>417</v>
      </c>
      <c r="K147" s="66" t="s">
        <v>221</v>
      </c>
      <c r="L147" s="774">
        <f t="shared" si="35"/>
        <v>2041.4270400000003</v>
      </c>
      <c r="M147" s="56">
        <v>0.05</v>
      </c>
      <c r="N147" s="56">
        <v>0.02</v>
      </c>
      <c r="O147" s="56">
        <v>0.03</v>
      </c>
      <c r="P147" s="56">
        <v>0.04</v>
      </c>
      <c r="Q147" s="56">
        <v>0.01</v>
      </c>
      <c r="R147" s="56">
        <v>0.1</v>
      </c>
      <c r="S147" s="56">
        <v>0</v>
      </c>
      <c r="T147" s="56">
        <f t="shared" si="36"/>
        <v>0.25</v>
      </c>
      <c r="U147" s="749">
        <f t="shared" si="37"/>
        <v>1531.0702800000001</v>
      </c>
      <c r="V147" s="749">
        <v>1275.8919000000001</v>
      </c>
      <c r="W147" s="57" t="s">
        <v>1584</v>
      </c>
      <c r="X147" s="58" t="s">
        <v>1720</v>
      </c>
    </row>
    <row r="148" spans="1:24" ht="54" x14ac:dyDescent="0.35">
      <c r="A148" s="123" t="s">
        <v>1659</v>
      </c>
      <c r="B148" s="145" t="s">
        <v>1660</v>
      </c>
      <c r="C148" s="55" t="s">
        <v>417</v>
      </c>
      <c r="D148" s="55" t="s">
        <v>417</v>
      </c>
      <c r="E148" s="55" t="s">
        <v>417</v>
      </c>
      <c r="F148" s="55" t="s">
        <v>417</v>
      </c>
      <c r="G148" s="55" t="s">
        <v>417</v>
      </c>
      <c r="H148" s="69">
        <v>7.2</v>
      </c>
      <c r="I148" s="69">
        <v>39.96</v>
      </c>
      <c r="J148" s="57" t="s">
        <v>417</v>
      </c>
      <c r="K148" s="66" t="s">
        <v>221</v>
      </c>
      <c r="L148" s="774">
        <f t="shared" si="35"/>
        <v>2164.2689599999999</v>
      </c>
      <c r="M148" s="56">
        <v>0.05</v>
      </c>
      <c r="N148" s="56">
        <v>0.02</v>
      </c>
      <c r="O148" s="56">
        <v>0.03</v>
      </c>
      <c r="P148" s="56">
        <v>0.04</v>
      </c>
      <c r="Q148" s="56">
        <v>0.01</v>
      </c>
      <c r="R148" s="56">
        <v>0.1</v>
      </c>
      <c r="S148" s="56">
        <v>0</v>
      </c>
      <c r="T148" s="56">
        <f t="shared" si="36"/>
        <v>0.25</v>
      </c>
      <c r="U148" s="749">
        <f t="shared" si="37"/>
        <v>1623.20172</v>
      </c>
      <c r="V148" s="749">
        <v>1352.6681000000001</v>
      </c>
      <c r="W148" s="57" t="s">
        <v>1584</v>
      </c>
      <c r="X148" s="58" t="s">
        <v>1720</v>
      </c>
    </row>
    <row r="149" spans="1:24" ht="54" x14ac:dyDescent="0.35">
      <c r="A149" s="123" t="s">
        <v>1661</v>
      </c>
      <c r="B149" s="145" t="s">
        <v>1662</v>
      </c>
      <c r="C149" s="55" t="s">
        <v>417</v>
      </c>
      <c r="D149" s="55" t="s">
        <v>417</v>
      </c>
      <c r="E149" s="55" t="s">
        <v>417</v>
      </c>
      <c r="F149" s="55" t="s">
        <v>417</v>
      </c>
      <c r="G149" s="55" t="s">
        <v>417</v>
      </c>
      <c r="H149" s="69">
        <v>9</v>
      </c>
      <c r="I149" s="69">
        <v>43.09</v>
      </c>
      <c r="J149" s="57" t="s">
        <v>417</v>
      </c>
      <c r="K149" s="66" t="s">
        <v>221</v>
      </c>
      <c r="L149" s="774">
        <f t="shared" si="35"/>
        <v>2243.7025600000002</v>
      </c>
      <c r="M149" s="56">
        <v>0.05</v>
      </c>
      <c r="N149" s="56">
        <v>0.02</v>
      </c>
      <c r="O149" s="56">
        <v>0.03</v>
      </c>
      <c r="P149" s="56">
        <v>0.04</v>
      </c>
      <c r="Q149" s="56">
        <v>0.01</v>
      </c>
      <c r="R149" s="56">
        <v>0.1</v>
      </c>
      <c r="S149" s="56">
        <v>0</v>
      </c>
      <c r="T149" s="56">
        <f t="shared" si="36"/>
        <v>0.25</v>
      </c>
      <c r="U149" s="749">
        <f t="shared" si="37"/>
        <v>1682.77692</v>
      </c>
      <c r="V149" s="749">
        <v>1402.3141000000001</v>
      </c>
      <c r="W149" s="57" t="s">
        <v>1584</v>
      </c>
      <c r="X149" s="58" t="s">
        <v>1720</v>
      </c>
    </row>
    <row r="150" spans="1:24" ht="18" x14ac:dyDescent="0.35">
      <c r="A150" s="149"/>
      <c r="B150" s="150"/>
      <c r="C150" s="150"/>
      <c r="D150" s="150"/>
      <c r="E150" s="150"/>
      <c r="F150" s="150"/>
      <c r="G150" s="151"/>
      <c r="H150" s="151"/>
      <c r="I150" s="151"/>
      <c r="J150" s="157"/>
      <c r="K150" s="161"/>
      <c r="L150" s="951"/>
      <c r="M150" s="161"/>
      <c r="N150" s="161"/>
      <c r="O150" s="161"/>
      <c r="P150" s="161"/>
      <c r="Q150" s="161"/>
      <c r="R150" s="161"/>
      <c r="S150" s="161"/>
      <c r="T150" s="161"/>
      <c r="U150" s="945"/>
      <c r="V150" s="945"/>
      <c r="W150" s="154"/>
      <c r="X150" s="154"/>
    </row>
    <row r="151" spans="1:24" ht="20.399999999999999" x14ac:dyDescent="0.2">
      <c r="A151" s="101" t="s">
        <v>1876</v>
      </c>
      <c r="B151" s="102"/>
      <c r="C151" s="103"/>
      <c r="D151" s="103"/>
      <c r="E151" s="103"/>
      <c r="F151" s="101"/>
      <c r="G151" s="105"/>
      <c r="H151" s="122"/>
      <c r="I151" s="105"/>
      <c r="J151" s="122"/>
      <c r="K151" s="105"/>
      <c r="L151" s="939"/>
      <c r="M151" s="105"/>
      <c r="N151" s="105"/>
      <c r="O151" s="105"/>
      <c r="P151" s="105"/>
      <c r="Q151" s="105"/>
      <c r="R151" s="105"/>
      <c r="S151" s="105"/>
      <c r="T151" s="105"/>
      <c r="U151" s="939"/>
      <c r="V151" s="939"/>
      <c r="W151" s="105"/>
      <c r="X151" s="105"/>
    </row>
    <row r="152" spans="1:24" ht="54" x14ac:dyDescent="0.35">
      <c r="A152" s="123" t="s">
        <v>1663</v>
      </c>
      <c r="B152" s="145" t="s">
        <v>1664</v>
      </c>
      <c r="C152" s="55" t="s">
        <v>417</v>
      </c>
      <c r="D152" s="55" t="s">
        <v>417</v>
      </c>
      <c r="E152" s="55" t="s">
        <v>417</v>
      </c>
      <c r="F152" s="55" t="s">
        <v>417</v>
      </c>
      <c r="G152" s="55" t="s">
        <v>417</v>
      </c>
      <c r="H152" s="69">
        <v>2.16</v>
      </c>
      <c r="I152" s="69">
        <v>7.58</v>
      </c>
      <c r="J152" s="57" t="s">
        <v>417</v>
      </c>
      <c r="K152" s="66" t="s">
        <v>221</v>
      </c>
      <c r="L152" s="774">
        <f t="shared" ref="L152:L156" si="38">U152/(1-T152)</f>
        <v>362.62591999999995</v>
      </c>
      <c r="M152" s="56">
        <v>0.05</v>
      </c>
      <c r="N152" s="56">
        <v>0.02</v>
      </c>
      <c r="O152" s="56">
        <v>0.03</v>
      </c>
      <c r="P152" s="56">
        <v>0.04</v>
      </c>
      <c r="Q152" s="56">
        <v>0.01</v>
      </c>
      <c r="R152" s="56">
        <v>0.1</v>
      </c>
      <c r="S152" s="56">
        <v>0</v>
      </c>
      <c r="T152" s="56">
        <f t="shared" ref="T152:T156" si="39">SUM(M152:S152)</f>
        <v>0.25</v>
      </c>
      <c r="U152" s="749">
        <f t="shared" ref="U152:U156" si="40">V152*1.2</f>
        <v>271.96943999999996</v>
      </c>
      <c r="V152" s="749">
        <v>226.6412</v>
      </c>
      <c r="W152" s="57" t="s">
        <v>1584</v>
      </c>
      <c r="X152" s="58" t="s">
        <v>1720</v>
      </c>
    </row>
    <row r="153" spans="1:24" ht="54" x14ac:dyDescent="0.35">
      <c r="A153" s="123" t="s">
        <v>1665</v>
      </c>
      <c r="B153" s="145" t="s">
        <v>1666</v>
      </c>
      <c r="C153" s="55" t="s">
        <v>417</v>
      </c>
      <c r="D153" s="55" t="s">
        <v>417</v>
      </c>
      <c r="E153" s="55" t="s">
        <v>417</v>
      </c>
      <c r="F153" s="55" t="s">
        <v>417</v>
      </c>
      <c r="G153" s="55" t="s">
        <v>417</v>
      </c>
      <c r="H153" s="69">
        <v>3.24</v>
      </c>
      <c r="I153" s="69">
        <v>9.2799999999999994</v>
      </c>
      <c r="J153" s="57" t="s">
        <v>417</v>
      </c>
      <c r="K153" s="66" t="s">
        <v>221</v>
      </c>
      <c r="L153" s="774">
        <f t="shared" si="38"/>
        <v>459.46240000000006</v>
      </c>
      <c r="M153" s="56">
        <v>0.05</v>
      </c>
      <c r="N153" s="56">
        <v>0.02</v>
      </c>
      <c r="O153" s="56">
        <v>0.03</v>
      </c>
      <c r="P153" s="56">
        <v>0.04</v>
      </c>
      <c r="Q153" s="56">
        <v>0.01</v>
      </c>
      <c r="R153" s="56">
        <v>0.1</v>
      </c>
      <c r="S153" s="56">
        <v>0</v>
      </c>
      <c r="T153" s="56">
        <f t="shared" si="39"/>
        <v>0.25</v>
      </c>
      <c r="U153" s="749">
        <f t="shared" si="40"/>
        <v>344.59680000000003</v>
      </c>
      <c r="V153" s="749">
        <v>287.16400000000004</v>
      </c>
      <c r="W153" s="57" t="s">
        <v>1584</v>
      </c>
      <c r="X153" s="58" t="s">
        <v>1720</v>
      </c>
    </row>
    <row r="154" spans="1:24" ht="54" x14ac:dyDescent="0.35">
      <c r="A154" s="123" t="s">
        <v>1667</v>
      </c>
      <c r="B154" s="145" t="s">
        <v>1668</v>
      </c>
      <c r="C154" s="55" t="s">
        <v>417</v>
      </c>
      <c r="D154" s="55" t="s">
        <v>417</v>
      </c>
      <c r="E154" s="55" t="s">
        <v>417</v>
      </c>
      <c r="F154" s="55" t="s">
        <v>417</v>
      </c>
      <c r="G154" s="55" t="s">
        <v>417</v>
      </c>
      <c r="H154" s="69">
        <v>2.88</v>
      </c>
      <c r="I154" s="69">
        <v>9.42</v>
      </c>
      <c r="J154" s="57" t="s">
        <v>417</v>
      </c>
      <c r="K154" s="66" t="s">
        <v>221</v>
      </c>
      <c r="L154" s="774">
        <f t="shared" si="38"/>
        <v>427.83727999999996</v>
      </c>
      <c r="M154" s="56">
        <v>0.05</v>
      </c>
      <c r="N154" s="56">
        <v>0.02</v>
      </c>
      <c r="O154" s="56">
        <v>0.03</v>
      </c>
      <c r="P154" s="56">
        <v>0.04</v>
      </c>
      <c r="Q154" s="56">
        <v>0.01</v>
      </c>
      <c r="R154" s="56">
        <v>0.1</v>
      </c>
      <c r="S154" s="56">
        <v>0</v>
      </c>
      <c r="T154" s="56">
        <f t="shared" si="39"/>
        <v>0.25</v>
      </c>
      <c r="U154" s="749">
        <f t="shared" si="40"/>
        <v>320.87795999999997</v>
      </c>
      <c r="V154" s="749">
        <v>267.39830000000001</v>
      </c>
      <c r="W154" s="57" t="s">
        <v>1584</v>
      </c>
      <c r="X154" s="58" t="s">
        <v>1720</v>
      </c>
    </row>
    <row r="155" spans="1:24" ht="54" x14ac:dyDescent="0.35">
      <c r="A155" s="123" t="s">
        <v>1669</v>
      </c>
      <c r="B155" s="145" t="s">
        <v>1670</v>
      </c>
      <c r="C155" s="55" t="s">
        <v>417</v>
      </c>
      <c r="D155" s="55" t="s">
        <v>417</v>
      </c>
      <c r="E155" s="55" t="s">
        <v>417</v>
      </c>
      <c r="F155" s="55" t="s">
        <v>417</v>
      </c>
      <c r="G155" s="55" t="s">
        <v>417</v>
      </c>
      <c r="H155" s="69">
        <v>4.32</v>
      </c>
      <c r="I155" s="69">
        <v>11.42</v>
      </c>
      <c r="J155" s="57" t="s">
        <v>417</v>
      </c>
      <c r="K155" s="66" t="s">
        <v>221</v>
      </c>
      <c r="L155" s="774">
        <f t="shared" si="38"/>
        <v>480.91935999999993</v>
      </c>
      <c r="M155" s="56">
        <v>0.05</v>
      </c>
      <c r="N155" s="56">
        <v>0.02</v>
      </c>
      <c r="O155" s="56">
        <v>0.03</v>
      </c>
      <c r="P155" s="56">
        <v>0.04</v>
      </c>
      <c r="Q155" s="56">
        <v>0.01</v>
      </c>
      <c r="R155" s="56">
        <v>0.1</v>
      </c>
      <c r="S155" s="56">
        <v>0</v>
      </c>
      <c r="T155" s="56">
        <f t="shared" si="39"/>
        <v>0.25</v>
      </c>
      <c r="U155" s="749">
        <f t="shared" si="40"/>
        <v>360.68951999999996</v>
      </c>
      <c r="V155" s="749">
        <v>300.57459999999998</v>
      </c>
      <c r="W155" s="57" t="s">
        <v>1584</v>
      </c>
      <c r="X155" s="58" t="s">
        <v>1720</v>
      </c>
    </row>
    <row r="156" spans="1:24" ht="54" x14ac:dyDescent="0.35">
      <c r="A156" s="123" t="s">
        <v>1671</v>
      </c>
      <c r="B156" s="145" t="s">
        <v>1672</v>
      </c>
      <c r="C156" s="55" t="s">
        <v>417</v>
      </c>
      <c r="D156" s="55" t="s">
        <v>417</v>
      </c>
      <c r="E156" s="55" t="s">
        <v>417</v>
      </c>
      <c r="F156" s="55" t="s">
        <v>417</v>
      </c>
      <c r="G156" s="55" t="s">
        <v>417</v>
      </c>
      <c r="H156" s="69">
        <v>5.76</v>
      </c>
      <c r="I156" s="69">
        <v>13.52</v>
      </c>
      <c r="J156" s="57" t="s">
        <v>417</v>
      </c>
      <c r="K156" s="66" t="s">
        <v>221</v>
      </c>
      <c r="L156" s="774">
        <f t="shared" si="38"/>
        <v>488.89568000000008</v>
      </c>
      <c r="M156" s="56">
        <v>0.05</v>
      </c>
      <c r="N156" s="56">
        <v>0.02</v>
      </c>
      <c r="O156" s="56">
        <v>0.03</v>
      </c>
      <c r="P156" s="56">
        <v>0.04</v>
      </c>
      <c r="Q156" s="56">
        <v>0.01</v>
      </c>
      <c r="R156" s="56">
        <v>0.1</v>
      </c>
      <c r="S156" s="56">
        <v>0</v>
      </c>
      <c r="T156" s="56">
        <f t="shared" si="39"/>
        <v>0.25</v>
      </c>
      <c r="U156" s="749">
        <f t="shared" si="40"/>
        <v>366.67176000000006</v>
      </c>
      <c r="V156" s="749">
        <v>305.55980000000005</v>
      </c>
      <c r="W156" s="57" t="s">
        <v>1584</v>
      </c>
      <c r="X156" s="58" t="s">
        <v>1720</v>
      </c>
    </row>
    <row r="157" spans="1:24" ht="18" x14ac:dyDescent="0.35">
      <c r="A157" s="162"/>
      <c r="J157" s="96"/>
      <c r="K157" s="96"/>
      <c r="L157" s="923"/>
      <c r="M157" s="96"/>
      <c r="N157" s="96"/>
      <c r="O157" s="96"/>
      <c r="P157" s="96"/>
      <c r="Q157" s="96"/>
      <c r="R157" s="96"/>
      <c r="S157" s="96"/>
      <c r="T157" s="96"/>
      <c r="U157" s="946"/>
      <c r="V157" s="946"/>
      <c r="W157" s="163"/>
      <c r="X157" s="59"/>
    </row>
    <row r="158" spans="1:24" ht="20.399999999999999" x14ac:dyDescent="0.2">
      <c r="A158" s="101" t="s">
        <v>1877</v>
      </c>
      <c r="B158" s="102"/>
      <c r="C158" s="103"/>
      <c r="D158" s="103"/>
      <c r="E158" s="103"/>
      <c r="F158" s="101"/>
      <c r="G158" s="105"/>
      <c r="H158" s="122"/>
      <c r="I158" s="105"/>
      <c r="J158" s="122"/>
      <c r="K158" s="105"/>
      <c r="L158" s="939"/>
      <c r="M158" s="105"/>
      <c r="N158" s="105"/>
      <c r="O158" s="105"/>
      <c r="P158" s="105"/>
      <c r="Q158" s="105"/>
      <c r="R158" s="105"/>
      <c r="S158" s="105"/>
      <c r="T158" s="105"/>
      <c r="U158" s="939"/>
      <c r="V158" s="939"/>
      <c r="W158" s="105"/>
      <c r="X158" s="105"/>
    </row>
    <row r="159" spans="1:24" ht="36" x14ac:dyDescent="0.35">
      <c r="A159" s="123" t="s">
        <v>1878</v>
      </c>
      <c r="B159" s="145" t="s">
        <v>1879</v>
      </c>
      <c r="C159" s="55" t="s">
        <v>417</v>
      </c>
      <c r="D159" s="55" t="s">
        <v>417</v>
      </c>
      <c r="E159" s="55" t="s">
        <v>417</v>
      </c>
      <c r="F159" s="55" t="s">
        <v>417</v>
      </c>
      <c r="G159" s="55" t="s">
        <v>417</v>
      </c>
      <c r="H159" s="57" t="s">
        <v>417</v>
      </c>
      <c r="I159" s="69" t="s">
        <v>417</v>
      </c>
      <c r="J159" s="57" t="s">
        <v>417</v>
      </c>
      <c r="K159" s="66" t="s">
        <v>221</v>
      </c>
      <c r="L159" s="774">
        <f t="shared" ref="L159:L162" si="41">U159/(1-T159)</f>
        <v>1043.69488</v>
      </c>
      <c r="M159" s="56">
        <v>0.05</v>
      </c>
      <c r="N159" s="56">
        <v>0.02</v>
      </c>
      <c r="O159" s="56">
        <v>0.03</v>
      </c>
      <c r="P159" s="56">
        <v>0.04</v>
      </c>
      <c r="Q159" s="56">
        <v>0.01</v>
      </c>
      <c r="R159" s="56">
        <v>0.1</v>
      </c>
      <c r="S159" s="56">
        <v>0</v>
      </c>
      <c r="T159" s="56">
        <f t="shared" ref="T159:T162" si="42">SUM(M159:S159)</f>
        <v>0.25</v>
      </c>
      <c r="U159" s="749">
        <f t="shared" ref="U159:U162" si="43">V159*1.2</f>
        <v>782.77116000000001</v>
      </c>
      <c r="V159" s="749">
        <v>652.30930000000001</v>
      </c>
      <c r="W159" s="57" t="s">
        <v>443</v>
      </c>
      <c r="X159" s="58" t="s">
        <v>1720</v>
      </c>
    </row>
    <row r="160" spans="1:24" ht="36" x14ac:dyDescent="0.35">
      <c r="A160" s="123" t="s">
        <v>1880</v>
      </c>
      <c r="B160" s="145" t="s">
        <v>1879</v>
      </c>
      <c r="C160" s="55" t="s">
        <v>417</v>
      </c>
      <c r="D160" s="55" t="s">
        <v>417</v>
      </c>
      <c r="E160" s="55" t="s">
        <v>417</v>
      </c>
      <c r="F160" s="55" t="s">
        <v>417</v>
      </c>
      <c r="G160" s="55" t="s">
        <v>417</v>
      </c>
      <c r="H160" s="57" t="s">
        <v>417</v>
      </c>
      <c r="I160" s="69" t="s">
        <v>417</v>
      </c>
      <c r="J160" s="57" t="s">
        <v>417</v>
      </c>
      <c r="K160" s="66" t="s">
        <v>221</v>
      </c>
      <c r="L160" s="774">
        <f t="shared" si="41"/>
        <v>1043.69488</v>
      </c>
      <c r="M160" s="56">
        <v>0.05</v>
      </c>
      <c r="N160" s="56">
        <v>0.02</v>
      </c>
      <c r="O160" s="56">
        <v>0.03</v>
      </c>
      <c r="P160" s="56">
        <v>0.04</v>
      </c>
      <c r="Q160" s="56">
        <v>0.01</v>
      </c>
      <c r="R160" s="56">
        <v>0.1</v>
      </c>
      <c r="S160" s="56">
        <v>0</v>
      </c>
      <c r="T160" s="56">
        <f t="shared" si="42"/>
        <v>0.25</v>
      </c>
      <c r="U160" s="749">
        <f t="shared" si="43"/>
        <v>782.77116000000001</v>
      </c>
      <c r="V160" s="749">
        <v>652.30930000000001</v>
      </c>
      <c r="W160" s="57" t="s">
        <v>443</v>
      </c>
      <c r="X160" s="58" t="s">
        <v>1720</v>
      </c>
    </row>
    <row r="161" spans="1:24" ht="36" x14ac:dyDescent="0.35">
      <c r="A161" s="123" t="s">
        <v>1881</v>
      </c>
      <c r="B161" s="145" t="s">
        <v>1882</v>
      </c>
      <c r="C161" s="55" t="s">
        <v>417</v>
      </c>
      <c r="D161" s="55" t="s">
        <v>417</v>
      </c>
      <c r="E161" s="55" t="s">
        <v>417</v>
      </c>
      <c r="F161" s="55" t="s">
        <v>417</v>
      </c>
      <c r="G161" s="55" t="s">
        <v>417</v>
      </c>
      <c r="H161" s="57" t="s">
        <v>417</v>
      </c>
      <c r="I161" s="69" t="s">
        <v>417</v>
      </c>
      <c r="J161" s="57" t="s">
        <v>417</v>
      </c>
      <c r="K161" s="66" t="s">
        <v>221</v>
      </c>
      <c r="L161" s="774">
        <f t="shared" si="41"/>
        <v>1138.6526399999998</v>
      </c>
      <c r="M161" s="56">
        <v>0.05</v>
      </c>
      <c r="N161" s="56">
        <v>0.02</v>
      </c>
      <c r="O161" s="56">
        <v>0.03</v>
      </c>
      <c r="P161" s="56">
        <v>0.04</v>
      </c>
      <c r="Q161" s="56">
        <v>0.01</v>
      </c>
      <c r="R161" s="56">
        <v>0.1</v>
      </c>
      <c r="S161" s="56">
        <v>0</v>
      </c>
      <c r="T161" s="56">
        <f t="shared" si="42"/>
        <v>0.25</v>
      </c>
      <c r="U161" s="749">
        <f t="shared" si="43"/>
        <v>853.98947999999984</v>
      </c>
      <c r="V161" s="749">
        <v>711.65789999999993</v>
      </c>
      <c r="W161" s="57" t="s">
        <v>443</v>
      </c>
      <c r="X161" s="58" t="s">
        <v>1720</v>
      </c>
    </row>
    <row r="162" spans="1:24" ht="36" x14ac:dyDescent="0.35">
      <c r="A162" s="123" t="s">
        <v>1883</v>
      </c>
      <c r="B162" s="145" t="s">
        <v>1882</v>
      </c>
      <c r="C162" s="55" t="s">
        <v>417</v>
      </c>
      <c r="D162" s="55" t="s">
        <v>417</v>
      </c>
      <c r="E162" s="55" t="s">
        <v>417</v>
      </c>
      <c r="F162" s="55" t="s">
        <v>417</v>
      </c>
      <c r="G162" s="55" t="s">
        <v>417</v>
      </c>
      <c r="H162" s="57" t="s">
        <v>417</v>
      </c>
      <c r="I162" s="69" t="s">
        <v>417</v>
      </c>
      <c r="J162" s="57" t="s">
        <v>417</v>
      </c>
      <c r="K162" s="66" t="s">
        <v>221</v>
      </c>
      <c r="L162" s="774">
        <f t="shared" si="41"/>
        <v>1138.6526399999998</v>
      </c>
      <c r="M162" s="56">
        <v>0.05</v>
      </c>
      <c r="N162" s="56">
        <v>0.02</v>
      </c>
      <c r="O162" s="56">
        <v>0.03</v>
      </c>
      <c r="P162" s="56">
        <v>0.04</v>
      </c>
      <c r="Q162" s="56">
        <v>0.01</v>
      </c>
      <c r="R162" s="56">
        <v>0.1</v>
      </c>
      <c r="S162" s="56">
        <v>0</v>
      </c>
      <c r="T162" s="56">
        <f t="shared" si="42"/>
        <v>0.25</v>
      </c>
      <c r="U162" s="749">
        <f t="shared" si="43"/>
        <v>853.98947999999984</v>
      </c>
      <c r="V162" s="749">
        <v>711.65789999999993</v>
      </c>
      <c r="W162" s="57" t="s">
        <v>443</v>
      </c>
      <c r="X162" s="58" t="s">
        <v>1720</v>
      </c>
    </row>
    <row r="163" spans="1:24" ht="18" x14ac:dyDescent="0.35">
      <c r="A163" s="158"/>
      <c r="B163" s="159"/>
      <c r="C163" s="159"/>
      <c r="D163" s="159"/>
      <c r="E163" s="159"/>
      <c r="F163" s="150"/>
      <c r="G163" s="151"/>
      <c r="H163" s="151"/>
      <c r="I163" s="151"/>
      <c r="J163" s="150"/>
      <c r="K163" s="150"/>
      <c r="L163" s="952"/>
      <c r="M163" s="150"/>
      <c r="N163" s="150"/>
      <c r="O163" s="150"/>
      <c r="P163" s="150"/>
      <c r="Q163" s="150"/>
      <c r="R163" s="150"/>
      <c r="S163" s="150"/>
      <c r="T163" s="150"/>
      <c r="U163" s="945"/>
      <c r="V163" s="945"/>
      <c r="W163" s="154"/>
      <c r="X163" s="154"/>
    </row>
    <row r="164" spans="1:24" ht="20.399999999999999" x14ac:dyDescent="0.2">
      <c r="A164" s="101" t="s">
        <v>1884</v>
      </c>
      <c r="B164" s="102"/>
      <c r="C164" s="103"/>
      <c r="D164" s="103"/>
      <c r="E164" s="103"/>
      <c r="F164" s="101"/>
      <c r="G164" s="105"/>
      <c r="H164" s="122"/>
      <c r="I164" s="105"/>
      <c r="J164" s="122"/>
      <c r="K164" s="105"/>
      <c r="L164" s="939"/>
      <c r="M164" s="105"/>
      <c r="N164" s="105"/>
      <c r="O164" s="105"/>
      <c r="P164" s="105"/>
      <c r="Q164" s="105"/>
      <c r="R164" s="105"/>
      <c r="S164" s="105"/>
      <c r="T164" s="105"/>
      <c r="U164" s="939"/>
      <c r="V164" s="939"/>
      <c r="W164" s="105"/>
      <c r="X164" s="105"/>
    </row>
    <row r="165" spans="1:24" ht="36" x14ac:dyDescent="0.35">
      <c r="A165" s="123" t="s">
        <v>1885</v>
      </c>
      <c r="B165" s="145" t="s">
        <v>1886</v>
      </c>
      <c r="C165" s="55" t="s">
        <v>417</v>
      </c>
      <c r="D165" s="55" t="s">
        <v>417</v>
      </c>
      <c r="E165" s="55" t="s">
        <v>417</v>
      </c>
      <c r="F165" s="55" t="s">
        <v>417</v>
      </c>
      <c r="G165" s="55" t="s">
        <v>417</v>
      </c>
      <c r="H165" s="57" t="s">
        <v>417</v>
      </c>
      <c r="I165" s="69" t="s">
        <v>417</v>
      </c>
      <c r="J165" s="57" t="s">
        <v>417</v>
      </c>
      <c r="K165" s="66" t="s">
        <v>221</v>
      </c>
      <c r="L165" s="774">
        <f t="shared" ref="L165:L169" si="44">U165/(1-T165)</f>
        <v>1143.84384</v>
      </c>
      <c r="M165" s="56">
        <v>0.05</v>
      </c>
      <c r="N165" s="56">
        <v>0.02</v>
      </c>
      <c r="O165" s="56">
        <v>0.03</v>
      </c>
      <c r="P165" s="56">
        <v>0.04</v>
      </c>
      <c r="Q165" s="56">
        <v>0.01</v>
      </c>
      <c r="R165" s="56">
        <v>0.1</v>
      </c>
      <c r="S165" s="56">
        <v>0</v>
      </c>
      <c r="T165" s="56">
        <f t="shared" ref="T165:T169" si="45">SUM(M165:S165)</f>
        <v>0.25</v>
      </c>
      <c r="U165" s="749">
        <f t="shared" ref="U165:U169" si="46">V165*1.2</f>
        <v>857.88288</v>
      </c>
      <c r="V165" s="749">
        <v>714.90240000000006</v>
      </c>
      <c r="W165" s="57" t="s">
        <v>443</v>
      </c>
      <c r="X165" s="58" t="s">
        <v>1720</v>
      </c>
    </row>
    <row r="166" spans="1:24" ht="36" x14ac:dyDescent="0.35">
      <c r="A166" s="123" t="s">
        <v>1887</v>
      </c>
      <c r="B166" s="145" t="s">
        <v>1888</v>
      </c>
      <c r="C166" s="55" t="s">
        <v>417</v>
      </c>
      <c r="D166" s="55" t="s">
        <v>417</v>
      </c>
      <c r="E166" s="55" t="s">
        <v>417</v>
      </c>
      <c r="F166" s="55" t="s">
        <v>417</v>
      </c>
      <c r="G166" s="55" t="s">
        <v>417</v>
      </c>
      <c r="H166" s="57" t="s">
        <v>417</v>
      </c>
      <c r="I166" s="69" t="s">
        <v>417</v>
      </c>
      <c r="J166" s="57" t="s">
        <v>417</v>
      </c>
      <c r="K166" s="66" t="s">
        <v>221</v>
      </c>
      <c r="L166" s="774">
        <f t="shared" si="44"/>
        <v>1274.49728</v>
      </c>
      <c r="M166" s="56">
        <v>0.05</v>
      </c>
      <c r="N166" s="56">
        <v>0.02</v>
      </c>
      <c r="O166" s="56">
        <v>0.03</v>
      </c>
      <c r="P166" s="56">
        <v>0.04</v>
      </c>
      <c r="Q166" s="56">
        <v>0.01</v>
      </c>
      <c r="R166" s="56">
        <v>0.1</v>
      </c>
      <c r="S166" s="56">
        <v>0</v>
      </c>
      <c r="T166" s="56">
        <f t="shared" si="45"/>
        <v>0.25</v>
      </c>
      <c r="U166" s="749">
        <f t="shared" si="46"/>
        <v>955.87296000000003</v>
      </c>
      <c r="V166" s="749">
        <v>796.56080000000009</v>
      </c>
      <c r="W166" s="57" t="s">
        <v>443</v>
      </c>
      <c r="X166" s="58" t="s">
        <v>1720</v>
      </c>
    </row>
    <row r="167" spans="1:24" ht="36" x14ac:dyDescent="0.35">
      <c r="A167" s="123" t="s">
        <v>1889</v>
      </c>
      <c r="B167" s="145" t="s">
        <v>1890</v>
      </c>
      <c r="C167" s="55" t="s">
        <v>417</v>
      </c>
      <c r="D167" s="55" t="s">
        <v>417</v>
      </c>
      <c r="E167" s="55" t="s">
        <v>417</v>
      </c>
      <c r="F167" s="55" t="s">
        <v>417</v>
      </c>
      <c r="G167" s="55" t="s">
        <v>417</v>
      </c>
      <c r="H167" s="57" t="s">
        <v>417</v>
      </c>
      <c r="I167" s="69" t="s">
        <v>417</v>
      </c>
      <c r="J167" s="57" t="s">
        <v>417</v>
      </c>
      <c r="K167" s="66" t="s">
        <v>221</v>
      </c>
      <c r="L167" s="774">
        <f t="shared" si="44"/>
        <v>1153.7648000000002</v>
      </c>
      <c r="M167" s="56">
        <v>0.05</v>
      </c>
      <c r="N167" s="56">
        <v>0.02</v>
      </c>
      <c r="O167" s="56">
        <v>0.03</v>
      </c>
      <c r="P167" s="56">
        <v>0.04</v>
      </c>
      <c r="Q167" s="56">
        <v>0.01</v>
      </c>
      <c r="R167" s="56">
        <v>0.1</v>
      </c>
      <c r="S167" s="56">
        <v>0</v>
      </c>
      <c r="T167" s="56">
        <f t="shared" si="45"/>
        <v>0.25</v>
      </c>
      <c r="U167" s="749">
        <f t="shared" si="46"/>
        <v>865.32360000000006</v>
      </c>
      <c r="V167" s="749">
        <v>721.10300000000007</v>
      </c>
      <c r="W167" s="57" t="s">
        <v>443</v>
      </c>
      <c r="X167" s="58" t="s">
        <v>1720</v>
      </c>
    </row>
    <row r="168" spans="1:24" ht="36" x14ac:dyDescent="0.35">
      <c r="A168" s="123" t="s">
        <v>1891</v>
      </c>
      <c r="B168" s="145" t="s">
        <v>1892</v>
      </c>
      <c r="C168" s="55" t="s">
        <v>417</v>
      </c>
      <c r="D168" s="55" t="s">
        <v>417</v>
      </c>
      <c r="E168" s="55" t="s">
        <v>417</v>
      </c>
      <c r="F168" s="55" t="s">
        <v>417</v>
      </c>
      <c r="G168" s="55" t="s">
        <v>417</v>
      </c>
      <c r="H168" s="57" t="s">
        <v>417</v>
      </c>
      <c r="I168" s="69" t="s">
        <v>417</v>
      </c>
      <c r="J168" s="57" t="s">
        <v>417</v>
      </c>
      <c r="K168" s="66" t="s">
        <v>221</v>
      </c>
      <c r="L168" s="774">
        <f t="shared" si="44"/>
        <v>1373.72336</v>
      </c>
      <c r="M168" s="56">
        <v>0.05</v>
      </c>
      <c r="N168" s="56">
        <v>0.02</v>
      </c>
      <c r="O168" s="56">
        <v>0.03</v>
      </c>
      <c r="P168" s="56">
        <v>0.04</v>
      </c>
      <c r="Q168" s="56">
        <v>0.01</v>
      </c>
      <c r="R168" s="56">
        <v>0.1</v>
      </c>
      <c r="S168" s="56">
        <v>0</v>
      </c>
      <c r="T168" s="56">
        <f t="shared" si="45"/>
        <v>0.25</v>
      </c>
      <c r="U168" s="749">
        <f t="shared" si="46"/>
        <v>1030.29252</v>
      </c>
      <c r="V168" s="749">
        <v>858.57710000000009</v>
      </c>
      <c r="W168" s="57" t="s">
        <v>443</v>
      </c>
      <c r="X168" s="58" t="s">
        <v>1720</v>
      </c>
    </row>
    <row r="169" spans="1:24" ht="36" x14ac:dyDescent="0.35">
      <c r="A169" s="123" t="s">
        <v>1893</v>
      </c>
      <c r="B169" s="145" t="s">
        <v>1894</v>
      </c>
      <c r="C169" s="55" t="s">
        <v>417</v>
      </c>
      <c r="D169" s="55" t="s">
        <v>417</v>
      </c>
      <c r="E169" s="55" t="s">
        <v>417</v>
      </c>
      <c r="F169" s="55" t="s">
        <v>417</v>
      </c>
      <c r="G169" s="55" t="s">
        <v>417</v>
      </c>
      <c r="H169" s="57" t="s">
        <v>417</v>
      </c>
      <c r="I169" s="69" t="s">
        <v>417</v>
      </c>
      <c r="J169" s="57" t="s">
        <v>417</v>
      </c>
      <c r="K169" s="66" t="s">
        <v>221</v>
      </c>
      <c r="L169" s="774">
        <f t="shared" si="44"/>
        <v>1417.4612800000002</v>
      </c>
      <c r="M169" s="56">
        <v>0.05</v>
      </c>
      <c r="N169" s="56">
        <v>0.02</v>
      </c>
      <c r="O169" s="56">
        <v>0.03</v>
      </c>
      <c r="P169" s="56">
        <v>0.04</v>
      </c>
      <c r="Q169" s="56">
        <v>0.01</v>
      </c>
      <c r="R169" s="56">
        <v>0.1</v>
      </c>
      <c r="S169" s="56">
        <v>0</v>
      </c>
      <c r="T169" s="56">
        <f t="shared" si="45"/>
        <v>0.25</v>
      </c>
      <c r="U169" s="749">
        <f t="shared" si="46"/>
        <v>1063.0959600000001</v>
      </c>
      <c r="V169" s="749">
        <v>885.91330000000005</v>
      </c>
      <c r="W169" s="57" t="s">
        <v>443</v>
      </c>
      <c r="X169" s="58" t="s">
        <v>1720</v>
      </c>
    </row>
    <row r="170" spans="1:24" ht="15.6" x14ac:dyDescent="0.2">
      <c r="A170" s="109"/>
      <c r="B170" s="95"/>
      <c r="C170" s="96"/>
      <c r="D170" s="96"/>
      <c r="E170" s="96"/>
      <c r="F170" s="96"/>
      <c r="G170" s="96"/>
      <c r="H170" s="96"/>
      <c r="I170" s="96"/>
      <c r="J170" s="96"/>
      <c r="K170" s="96"/>
      <c r="L170" s="923"/>
      <c r="M170" s="96"/>
      <c r="N170" s="96"/>
      <c r="O170" s="96"/>
      <c r="P170" s="96"/>
      <c r="Q170" s="96"/>
      <c r="R170" s="96"/>
      <c r="S170" s="96"/>
      <c r="T170" s="96"/>
      <c r="U170" s="923"/>
      <c r="V170" s="923"/>
      <c r="W170" s="96"/>
      <c r="X170" s="68"/>
    </row>
    <row r="171" spans="1:24" ht="15.6" x14ac:dyDescent="0.2">
      <c r="A171" s="109"/>
      <c r="B171" s="95"/>
      <c r="C171" s="96"/>
      <c r="D171" s="96"/>
      <c r="E171" s="96"/>
      <c r="F171" s="96"/>
      <c r="G171" s="96"/>
      <c r="H171" s="96"/>
      <c r="I171" s="96"/>
      <c r="J171" s="96"/>
      <c r="K171" s="96"/>
      <c r="L171" s="923"/>
      <c r="M171" s="96"/>
      <c r="N171" s="96"/>
      <c r="O171" s="96"/>
      <c r="P171" s="96"/>
      <c r="Q171" s="96"/>
      <c r="R171" s="96"/>
      <c r="S171" s="96"/>
      <c r="T171" s="96"/>
      <c r="U171" s="923"/>
      <c r="V171" s="923"/>
      <c r="W171" s="96"/>
      <c r="X171" s="68"/>
    </row>
    <row r="172" spans="1:24" ht="20.399999999999999" x14ac:dyDescent="0.2">
      <c r="A172" s="101" t="s">
        <v>1884</v>
      </c>
      <c r="B172" s="102"/>
      <c r="C172" s="103"/>
      <c r="D172" s="103"/>
      <c r="E172" s="103"/>
      <c r="F172" s="101"/>
      <c r="G172" s="105"/>
      <c r="H172" s="122"/>
      <c r="I172" s="105"/>
      <c r="J172" s="122"/>
      <c r="K172" s="105"/>
      <c r="L172" s="939"/>
      <c r="M172" s="105"/>
      <c r="N172" s="105"/>
      <c r="O172" s="105"/>
      <c r="P172" s="105"/>
      <c r="Q172" s="105"/>
      <c r="R172" s="105"/>
      <c r="S172" s="105"/>
      <c r="T172" s="105"/>
      <c r="U172" s="939"/>
      <c r="V172" s="939"/>
      <c r="W172" s="105"/>
      <c r="X172" s="105"/>
    </row>
    <row r="173" spans="1:24" ht="36" x14ac:dyDescent="0.35">
      <c r="A173" s="123" t="s">
        <v>1895</v>
      </c>
      <c r="B173" s="145" t="s">
        <v>1886</v>
      </c>
      <c r="C173" s="55" t="s">
        <v>417</v>
      </c>
      <c r="D173" s="55" t="s">
        <v>417</v>
      </c>
      <c r="E173" s="55" t="s">
        <v>417</v>
      </c>
      <c r="F173" s="55" t="s">
        <v>417</v>
      </c>
      <c r="G173" s="55" t="s">
        <v>417</v>
      </c>
      <c r="H173" s="57" t="s">
        <v>417</v>
      </c>
      <c r="I173" s="69" t="s">
        <v>417</v>
      </c>
      <c r="J173" s="57" t="s">
        <v>417</v>
      </c>
      <c r="K173" s="66" t="s">
        <v>221</v>
      </c>
      <c r="L173" s="774">
        <f t="shared" ref="L173:L177" si="47">U173/(1-T173)</f>
        <v>1143.84384</v>
      </c>
      <c r="M173" s="56">
        <v>0.05</v>
      </c>
      <c r="N173" s="56">
        <v>0.02</v>
      </c>
      <c r="O173" s="56">
        <v>0.03</v>
      </c>
      <c r="P173" s="56">
        <v>0.04</v>
      </c>
      <c r="Q173" s="56">
        <v>0.01</v>
      </c>
      <c r="R173" s="56">
        <v>0.1</v>
      </c>
      <c r="S173" s="56">
        <v>0</v>
      </c>
      <c r="T173" s="56">
        <f t="shared" ref="T173:T177" si="48">SUM(M173:S173)</f>
        <v>0.25</v>
      </c>
      <c r="U173" s="749">
        <f t="shared" ref="U173:U177" si="49">V173*1.2</f>
        <v>857.88288</v>
      </c>
      <c r="V173" s="749">
        <v>714.90240000000006</v>
      </c>
      <c r="W173" s="57" t="s">
        <v>443</v>
      </c>
      <c r="X173" s="58" t="s">
        <v>1720</v>
      </c>
    </row>
    <row r="174" spans="1:24" ht="36" x14ac:dyDescent="0.35">
      <c r="A174" s="123" t="s">
        <v>1896</v>
      </c>
      <c r="B174" s="145" t="s">
        <v>1888</v>
      </c>
      <c r="C174" s="55" t="s">
        <v>417</v>
      </c>
      <c r="D174" s="55" t="s">
        <v>417</v>
      </c>
      <c r="E174" s="55" t="s">
        <v>417</v>
      </c>
      <c r="F174" s="55" t="s">
        <v>417</v>
      </c>
      <c r="G174" s="55" t="s">
        <v>417</v>
      </c>
      <c r="H174" s="57" t="s">
        <v>417</v>
      </c>
      <c r="I174" s="69" t="s">
        <v>417</v>
      </c>
      <c r="J174" s="57" t="s">
        <v>417</v>
      </c>
      <c r="K174" s="66" t="s">
        <v>221</v>
      </c>
      <c r="L174" s="774">
        <f t="shared" si="47"/>
        <v>1274.49728</v>
      </c>
      <c r="M174" s="56">
        <v>0.05</v>
      </c>
      <c r="N174" s="56">
        <v>0.02</v>
      </c>
      <c r="O174" s="56">
        <v>0.03</v>
      </c>
      <c r="P174" s="56">
        <v>0.04</v>
      </c>
      <c r="Q174" s="56">
        <v>0.01</v>
      </c>
      <c r="R174" s="56">
        <v>0.1</v>
      </c>
      <c r="S174" s="56">
        <v>0</v>
      </c>
      <c r="T174" s="56">
        <f t="shared" si="48"/>
        <v>0.25</v>
      </c>
      <c r="U174" s="749">
        <f t="shared" si="49"/>
        <v>955.87296000000003</v>
      </c>
      <c r="V174" s="749">
        <v>796.56080000000009</v>
      </c>
      <c r="W174" s="57" t="s">
        <v>443</v>
      </c>
      <c r="X174" s="58" t="s">
        <v>1720</v>
      </c>
    </row>
    <row r="175" spans="1:24" ht="36" x14ac:dyDescent="0.35">
      <c r="A175" s="123" t="s">
        <v>1897</v>
      </c>
      <c r="B175" s="145" t="s">
        <v>1890</v>
      </c>
      <c r="C175" s="55" t="s">
        <v>417</v>
      </c>
      <c r="D175" s="55" t="s">
        <v>417</v>
      </c>
      <c r="E175" s="55" t="s">
        <v>417</v>
      </c>
      <c r="F175" s="55" t="s">
        <v>417</v>
      </c>
      <c r="G175" s="55" t="s">
        <v>417</v>
      </c>
      <c r="H175" s="57" t="s">
        <v>417</v>
      </c>
      <c r="I175" s="69" t="s">
        <v>417</v>
      </c>
      <c r="J175" s="57" t="s">
        <v>417</v>
      </c>
      <c r="K175" s="66" t="s">
        <v>221</v>
      </c>
      <c r="L175" s="774">
        <f t="shared" si="47"/>
        <v>1153.7648000000002</v>
      </c>
      <c r="M175" s="56">
        <v>0.05</v>
      </c>
      <c r="N175" s="56">
        <v>0.02</v>
      </c>
      <c r="O175" s="56">
        <v>0.03</v>
      </c>
      <c r="P175" s="56">
        <v>0.04</v>
      </c>
      <c r="Q175" s="56">
        <v>0.01</v>
      </c>
      <c r="R175" s="56">
        <v>0.1</v>
      </c>
      <c r="S175" s="56">
        <v>0</v>
      </c>
      <c r="T175" s="56">
        <f t="shared" si="48"/>
        <v>0.25</v>
      </c>
      <c r="U175" s="749">
        <f t="shared" si="49"/>
        <v>865.32360000000006</v>
      </c>
      <c r="V175" s="749">
        <v>721.10300000000007</v>
      </c>
      <c r="W175" s="57" t="s">
        <v>443</v>
      </c>
      <c r="X175" s="58" t="s">
        <v>1720</v>
      </c>
    </row>
    <row r="176" spans="1:24" ht="36" x14ac:dyDescent="0.35">
      <c r="A176" s="123" t="s">
        <v>1898</v>
      </c>
      <c r="B176" s="145" t="s">
        <v>1892</v>
      </c>
      <c r="C176" s="55" t="s">
        <v>417</v>
      </c>
      <c r="D176" s="55" t="s">
        <v>417</v>
      </c>
      <c r="E176" s="55" t="s">
        <v>417</v>
      </c>
      <c r="F176" s="55" t="s">
        <v>417</v>
      </c>
      <c r="G176" s="55" t="s">
        <v>417</v>
      </c>
      <c r="H176" s="57" t="s">
        <v>417</v>
      </c>
      <c r="I176" s="69" t="s">
        <v>417</v>
      </c>
      <c r="J176" s="57" t="s">
        <v>417</v>
      </c>
      <c r="K176" s="66" t="s">
        <v>221</v>
      </c>
      <c r="L176" s="774">
        <f t="shared" si="47"/>
        <v>1373.72336</v>
      </c>
      <c r="M176" s="56">
        <v>0.05</v>
      </c>
      <c r="N176" s="56">
        <v>0.02</v>
      </c>
      <c r="O176" s="56">
        <v>0.03</v>
      </c>
      <c r="P176" s="56">
        <v>0.04</v>
      </c>
      <c r="Q176" s="56">
        <v>0.01</v>
      </c>
      <c r="R176" s="56">
        <v>0.1</v>
      </c>
      <c r="S176" s="56">
        <v>0</v>
      </c>
      <c r="T176" s="56">
        <f t="shared" si="48"/>
        <v>0.25</v>
      </c>
      <c r="U176" s="749">
        <f t="shared" si="49"/>
        <v>1030.29252</v>
      </c>
      <c r="V176" s="749">
        <v>858.57710000000009</v>
      </c>
      <c r="W176" s="57" t="s">
        <v>443</v>
      </c>
      <c r="X176" s="58" t="s">
        <v>1720</v>
      </c>
    </row>
    <row r="177" spans="1:24" ht="36" x14ac:dyDescent="0.35">
      <c r="A177" s="123" t="s">
        <v>1899</v>
      </c>
      <c r="B177" s="145" t="s">
        <v>1894</v>
      </c>
      <c r="C177" s="55" t="s">
        <v>417</v>
      </c>
      <c r="D177" s="55" t="s">
        <v>417</v>
      </c>
      <c r="E177" s="55" t="s">
        <v>417</v>
      </c>
      <c r="F177" s="55" t="s">
        <v>417</v>
      </c>
      <c r="G177" s="55" t="s">
        <v>417</v>
      </c>
      <c r="H177" s="57" t="s">
        <v>417</v>
      </c>
      <c r="I177" s="69" t="s">
        <v>417</v>
      </c>
      <c r="J177" s="57" t="s">
        <v>417</v>
      </c>
      <c r="K177" s="66" t="s">
        <v>221</v>
      </c>
      <c r="L177" s="774">
        <f t="shared" si="47"/>
        <v>1417.4612800000002</v>
      </c>
      <c r="M177" s="56">
        <v>0.05</v>
      </c>
      <c r="N177" s="56">
        <v>0.02</v>
      </c>
      <c r="O177" s="56">
        <v>0.03</v>
      </c>
      <c r="P177" s="56">
        <v>0.04</v>
      </c>
      <c r="Q177" s="56">
        <v>0.01</v>
      </c>
      <c r="R177" s="56">
        <v>0.1</v>
      </c>
      <c r="S177" s="56">
        <v>0</v>
      </c>
      <c r="T177" s="56">
        <f t="shared" si="48"/>
        <v>0.25</v>
      </c>
      <c r="U177" s="749">
        <f t="shared" si="49"/>
        <v>1063.0959600000001</v>
      </c>
      <c r="V177" s="749">
        <v>885.91330000000005</v>
      </c>
      <c r="W177" s="57" t="s">
        <v>443</v>
      </c>
      <c r="X177" s="58" t="s">
        <v>1720</v>
      </c>
    </row>
    <row r="178" spans="1:24" ht="15.6" x14ac:dyDescent="0.2">
      <c r="A178" s="109"/>
      <c r="B178" s="95"/>
      <c r="C178" s="96"/>
      <c r="D178" s="96"/>
      <c r="E178" s="96"/>
      <c r="F178" s="96"/>
      <c r="G178" s="96"/>
      <c r="H178" s="96"/>
      <c r="I178" s="96"/>
      <c r="J178" s="96"/>
      <c r="K178" s="96"/>
      <c r="L178" s="923"/>
      <c r="M178" s="96"/>
      <c r="N178" s="96"/>
      <c r="O178" s="96"/>
      <c r="P178" s="96"/>
      <c r="Q178" s="96"/>
      <c r="R178" s="96"/>
      <c r="S178" s="96"/>
      <c r="T178" s="96"/>
      <c r="U178" s="923"/>
      <c r="V178" s="923"/>
      <c r="W178" s="96"/>
      <c r="X178" s="68"/>
    </row>
    <row r="179" spans="1:24" ht="20.399999999999999" x14ac:dyDescent="0.2">
      <c r="A179" s="101" t="s">
        <v>1921</v>
      </c>
      <c r="B179" s="102"/>
      <c r="C179" s="103"/>
      <c r="D179" s="103"/>
      <c r="E179" s="103"/>
      <c r="F179" s="101"/>
      <c r="G179" s="105"/>
      <c r="H179" s="122"/>
      <c r="I179" s="105"/>
      <c r="J179" s="122"/>
      <c r="K179" s="105"/>
      <c r="L179" s="939"/>
      <c r="M179" s="105"/>
      <c r="N179" s="105"/>
      <c r="O179" s="105"/>
      <c r="P179" s="105"/>
      <c r="Q179" s="105"/>
      <c r="R179" s="105"/>
      <c r="S179" s="105"/>
      <c r="T179" s="105"/>
      <c r="U179" s="939"/>
      <c r="V179" s="939"/>
      <c r="W179" s="105"/>
      <c r="X179" s="105"/>
    </row>
    <row r="180" spans="1:24" ht="36" x14ac:dyDescent="0.35">
      <c r="A180" s="123" t="s">
        <v>1905</v>
      </c>
      <c r="B180" s="145" t="s">
        <v>1906</v>
      </c>
      <c r="C180" s="55" t="s">
        <v>417</v>
      </c>
      <c r="D180" s="66">
        <v>1800</v>
      </c>
      <c r="E180" s="66">
        <v>1500</v>
      </c>
      <c r="F180" s="55" t="s">
        <v>417</v>
      </c>
      <c r="G180" s="55" t="s">
        <v>417</v>
      </c>
      <c r="H180" s="66">
        <v>1</v>
      </c>
      <c r="I180" s="55" t="s">
        <v>417</v>
      </c>
      <c r="J180" s="55" t="s">
        <v>417</v>
      </c>
      <c r="K180" s="66" t="s">
        <v>221</v>
      </c>
      <c r="L180" s="774">
        <f t="shared" ref="L180:L188" si="50">U180/(1-T180)</f>
        <v>1062.48208</v>
      </c>
      <c r="M180" s="56">
        <v>0.05</v>
      </c>
      <c r="N180" s="56">
        <v>0.02</v>
      </c>
      <c r="O180" s="56">
        <v>0.03</v>
      </c>
      <c r="P180" s="56">
        <v>0.04</v>
      </c>
      <c r="Q180" s="56">
        <v>0.01</v>
      </c>
      <c r="R180" s="56">
        <v>0.1</v>
      </c>
      <c r="S180" s="56">
        <v>0</v>
      </c>
      <c r="T180" s="56">
        <f t="shared" ref="T180:T185" si="51">SUM(M180:S180)</f>
        <v>0.25</v>
      </c>
      <c r="U180" s="749">
        <f t="shared" ref="U180:U185" si="52">V180*1.2</f>
        <v>796.86156000000005</v>
      </c>
      <c r="V180" s="749">
        <v>664.05130000000008</v>
      </c>
      <c r="W180" s="57" t="s">
        <v>1919</v>
      </c>
      <c r="X180" s="58" t="s">
        <v>1720</v>
      </c>
    </row>
    <row r="181" spans="1:24" ht="36" x14ac:dyDescent="0.35">
      <c r="A181" s="123" t="s">
        <v>1907</v>
      </c>
      <c r="B181" s="145" t="s">
        <v>1908</v>
      </c>
      <c r="C181" s="55" t="s">
        <v>417</v>
      </c>
      <c r="D181" s="66">
        <v>2400</v>
      </c>
      <c r="E181" s="66">
        <v>1500</v>
      </c>
      <c r="F181" s="55" t="s">
        <v>417</v>
      </c>
      <c r="G181" s="55" t="s">
        <v>417</v>
      </c>
      <c r="H181" s="66">
        <v>1</v>
      </c>
      <c r="I181" s="55" t="s">
        <v>417</v>
      </c>
      <c r="J181" s="55" t="s">
        <v>417</v>
      </c>
      <c r="K181" s="66" t="s">
        <v>221</v>
      </c>
      <c r="L181" s="774">
        <f t="shared" si="50"/>
        <v>1267.7239999999999</v>
      </c>
      <c r="M181" s="56">
        <v>0.05</v>
      </c>
      <c r="N181" s="56">
        <v>0.02</v>
      </c>
      <c r="O181" s="56">
        <v>0.03</v>
      </c>
      <c r="P181" s="56">
        <v>0.04</v>
      </c>
      <c r="Q181" s="56">
        <v>0.01</v>
      </c>
      <c r="R181" s="56">
        <v>0.1</v>
      </c>
      <c r="S181" s="56">
        <v>0</v>
      </c>
      <c r="T181" s="56">
        <f t="shared" si="51"/>
        <v>0.25</v>
      </c>
      <c r="U181" s="749">
        <f t="shared" si="52"/>
        <v>950.79299999999989</v>
      </c>
      <c r="V181" s="749">
        <v>792.32749999999999</v>
      </c>
      <c r="W181" s="57" t="s">
        <v>1919</v>
      </c>
      <c r="X181" s="58" t="s">
        <v>1720</v>
      </c>
    </row>
    <row r="182" spans="1:24" ht="36" x14ac:dyDescent="0.35">
      <c r="A182" s="123" t="s">
        <v>1909</v>
      </c>
      <c r="B182" s="145" t="s">
        <v>1910</v>
      </c>
      <c r="C182" s="55" t="s">
        <v>417</v>
      </c>
      <c r="D182" s="66">
        <v>3000</v>
      </c>
      <c r="E182" s="66">
        <v>1500</v>
      </c>
      <c r="F182" s="55" t="s">
        <v>417</v>
      </c>
      <c r="G182" s="55" t="s">
        <v>417</v>
      </c>
      <c r="H182" s="66">
        <v>1</v>
      </c>
      <c r="I182" s="55" t="s">
        <v>417</v>
      </c>
      <c r="J182" s="55" t="s">
        <v>417</v>
      </c>
      <c r="K182" s="66" t="s">
        <v>221</v>
      </c>
      <c r="L182" s="774">
        <f t="shared" si="50"/>
        <v>1278.99632</v>
      </c>
      <c r="M182" s="56">
        <v>0.05</v>
      </c>
      <c r="N182" s="56">
        <v>0.02</v>
      </c>
      <c r="O182" s="56">
        <v>0.03</v>
      </c>
      <c r="P182" s="56">
        <v>0.04</v>
      </c>
      <c r="Q182" s="56">
        <v>0.01</v>
      </c>
      <c r="R182" s="56">
        <v>0.1</v>
      </c>
      <c r="S182" s="56">
        <v>0</v>
      </c>
      <c r="T182" s="56">
        <f t="shared" si="51"/>
        <v>0.25</v>
      </c>
      <c r="U182" s="749">
        <f t="shared" si="52"/>
        <v>959.24723999999992</v>
      </c>
      <c r="V182" s="749">
        <v>799.37270000000001</v>
      </c>
      <c r="W182" s="57" t="s">
        <v>1919</v>
      </c>
      <c r="X182" s="58" t="s">
        <v>1720</v>
      </c>
    </row>
    <row r="183" spans="1:24" ht="36" x14ac:dyDescent="0.35">
      <c r="A183" s="123" t="s">
        <v>1911</v>
      </c>
      <c r="B183" s="145" t="s">
        <v>1912</v>
      </c>
      <c r="C183" s="55" t="s">
        <v>417</v>
      </c>
      <c r="D183" s="66">
        <v>1800</v>
      </c>
      <c r="E183" s="66">
        <v>1800</v>
      </c>
      <c r="F183" s="55" t="s">
        <v>417</v>
      </c>
      <c r="G183" s="55" t="s">
        <v>417</v>
      </c>
      <c r="H183" s="66">
        <v>1</v>
      </c>
      <c r="I183" s="55" t="s">
        <v>417</v>
      </c>
      <c r="J183" s="55" t="s">
        <v>417</v>
      </c>
      <c r="K183" s="66" t="s">
        <v>221</v>
      </c>
      <c r="L183" s="774">
        <f t="shared" si="50"/>
        <v>1067.72272</v>
      </c>
      <c r="M183" s="56">
        <v>0.05</v>
      </c>
      <c r="N183" s="56">
        <v>0.02</v>
      </c>
      <c r="O183" s="56">
        <v>0.03</v>
      </c>
      <c r="P183" s="56">
        <v>0.04</v>
      </c>
      <c r="Q183" s="56">
        <v>0.01</v>
      </c>
      <c r="R183" s="56">
        <v>0.1</v>
      </c>
      <c r="S183" s="56">
        <v>0</v>
      </c>
      <c r="T183" s="56">
        <f t="shared" si="51"/>
        <v>0.25</v>
      </c>
      <c r="U183" s="749">
        <f t="shared" si="52"/>
        <v>800.79203999999993</v>
      </c>
      <c r="V183" s="749">
        <v>667.32669999999996</v>
      </c>
      <c r="W183" s="57" t="s">
        <v>1919</v>
      </c>
      <c r="X183" s="58" t="s">
        <v>1720</v>
      </c>
    </row>
    <row r="184" spans="1:24" ht="36" x14ac:dyDescent="0.35">
      <c r="A184" s="123" t="s">
        <v>1913</v>
      </c>
      <c r="B184" s="145" t="s">
        <v>1914</v>
      </c>
      <c r="C184" s="55" t="s">
        <v>417</v>
      </c>
      <c r="D184" s="66">
        <v>2400</v>
      </c>
      <c r="E184" s="66">
        <v>1800</v>
      </c>
      <c r="F184" s="55" t="s">
        <v>417</v>
      </c>
      <c r="G184" s="55" t="s">
        <v>417</v>
      </c>
      <c r="H184" s="66">
        <v>1</v>
      </c>
      <c r="I184" s="55" t="s">
        <v>417</v>
      </c>
      <c r="J184" s="55" t="s">
        <v>417</v>
      </c>
      <c r="K184" s="66" t="s">
        <v>221</v>
      </c>
      <c r="L184" s="774">
        <f t="shared" si="50"/>
        <v>1275.1235200000001</v>
      </c>
      <c r="M184" s="56">
        <v>0.05</v>
      </c>
      <c r="N184" s="56">
        <v>0.02</v>
      </c>
      <c r="O184" s="56">
        <v>0.03</v>
      </c>
      <c r="P184" s="56">
        <v>0.04</v>
      </c>
      <c r="Q184" s="56">
        <v>0.01</v>
      </c>
      <c r="R184" s="56">
        <v>0.1</v>
      </c>
      <c r="S184" s="56">
        <v>0</v>
      </c>
      <c r="T184" s="56">
        <f t="shared" si="51"/>
        <v>0.25</v>
      </c>
      <c r="U184" s="749">
        <f t="shared" si="52"/>
        <v>956.34264000000007</v>
      </c>
      <c r="V184" s="749">
        <v>796.95220000000006</v>
      </c>
      <c r="W184" s="57" t="s">
        <v>1919</v>
      </c>
      <c r="X184" s="58" t="s">
        <v>1720</v>
      </c>
    </row>
    <row r="185" spans="1:24" ht="36" x14ac:dyDescent="0.35">
      <c r="A185" s="123" t="s">
        <v>1915</v>
      </c>
      <c r="B185" s="145" t="s">
        <v>1916</v>
      </c>
      <c r="C185" s="55" t="s">
        <v>417</v>
      </c>
      <c r="D185" s="66">
        <v>3000</v>
      </c>
      <c r="E185" s="66">
        <v>1800</v>
      </c>
      <c r="F185" s="55" t="s">
        <v>417</v>
      </c>
      <c r="G185" s="55" t="s">
        <v>417</v>
      </c>
      <c r="H185" s="66">
        <v>1</v>
      </c>
      <c r="I185" s="55" t="s">
        <v>417</v>
      </c>
      <c r="J185" s="55" t="s">
        <v>417</v>
      </c>
      <c r="K185" s="66" t="s">
        <v>221</v>
      </c>
      <c r="L185" s="774">
        <f t="shared" si="50"/>
        <v>1288.4558400000001</v>
      </c>
      <c r="M185" s="56">
        <v>0.05</v>
      </c>
      <c r="N185" s="56">
        <v>0.02</v>
      </c>
      <c r="O185" s="56">
        <v>0.03</v>
      </c>
      <c r="P185" s="56">
        <v>0.04</v>
      </c>
      <c r="Q185" s="56">
        <v>0.01</v>
      </c>
      <c r="R185" s="56">
        <v>0.1</v>
      </c>
      <c r="S185" s="56">
        <v>0</v>
      </c>
      <c r="T185" s="56">
        <f t="shared" si="51"/>
        <v>0.25</v>
      </c>
      <c r="U185" s="749">
        <f t="shared" si="52"/>
        <v>966.34188000000006</v>
      </c>
      <c r="V185" s="749">
        <v>805.28490000000011</v>
      </c>
      <c r="W185" s="57" t="s">
        <v>1919</v>
      </c>
      <c r="X185" s="58" t="s">
        <v>1720</v>
      </c>
    </row>
    <row r="186" spans="1:24" ht="18" x14ac:dyDescent="0.35">
      <c r="A186" s="138"/>
      <c r="B186" s="164"/>
      <c r="C186" s="79"/>
      <c r="D186" s="111"/>
      <c r="E186" s="111"/>
      <c r="F186" s="79"/>
      <c r="G186" s="79"/>
      <c r="H186" s="111"/>
      <c r="I186" s="79"/>
      <c r="J186" s="79"/>
      <c r="K186" s="111"/>
      <c r="L186" s="850"/>
      <c r="M186" s="165"/>
      <c r="N186" s="165"/>
      <c r="O186" s="165"/>
      <c r="P186" s="165"/>
      <c r="Q186" s="165"/>
      <c r="R186" s="165"/>
      <c r="S186" s="165"/>
      <c r="T186" s="165"/>
      <c r="U186" s="850"/>
      <c r="V186" s="850"/>
      <c r="W186" s="112"/>
      <c r="X186" s="114"/>
    </row>
    <row r="187" spans="1:24" ht="20.399999999999999" x14ac:dyDescent="0.2">
      <c r="A187" s="101" t="s">
        <v>1952</v>
      </c>
      <c r="B187" s="102"/>
      <c r="C187" s="103"/>
      <c r="D187" s="103"/>
      <c r="E187" s="103"/>
      <c r="F187" s="101"/>
      <c r="G187" s="105"/>
      <c r="H187" s="122"/>
      <c r="I187" s="105"/>
      <c r="J187" s="122"/>
      <c r="K187" s="105"/>
      <c r="L187" s="939"/>
      <c r="M187" s="105"/>
      <c r="N187" s="105"/>
      <c r="O187" s="105"/>
      <c r="P187" s="105"/>
      <c r="Q187" s="105"/>
      <c r="R187" s="105"/>
      <c r="S187" s="105"/>
      <c r="T187" s="105"/>
      <c r="U187" s="939"/>
      <c r="V187" s="939"/>
      <c r="W187" s="105"/>
      <c r="X187" s="105"/>
    </row>
    <row r="188" spans="1:24" ht="54" x14ac:dyDescent="0.35">
      <c r="A188" s="123" t="s">
        <v>1917</v>
      </c>
      <c r="B188" s="145" t="s">
        <v>1918</v>
      </c>
      <c r="C188" s="55" t="s">
        <v>417</v>
      </c>
      <c r="D188" s="55" t="s">
        <v>417</v>
      </c>
      <c r="E188" s="55" t="s">
        <v>417</v>
      </c>
      <c r="F188" s="55" t="s">
        <v>417</v>
      </c>
      <c r="G188" s="66">
        <v>100</v>
      </c>
      <c r="H188" s="66" t="s">
        <v>417</v>
      </c>
      <c r="I188" s="88">
        <v>0.8</v>
      </c>
      <c r="J188" s="55" t="s">
        <v>417</v>
      </c>
      <c r="K188" s="66" t="s">
        <v>221</v>
      </c>
      <c r="L188" s="774">
        <f t="shared" si="50"/>
        <v>64.354399999999998</v>
      </c>
      <c r="M188" s="56">
        <v>0.05</v>
      </c>
      <c r="N188" s="56">
        <v>0.02</v>
      </c>
      <c r="O188" s="56">
        <v>0.03</v>
      </c>
      <c r="P188" s="56">
        <v>0.04</v>
      </c>
      <c r="Q188" s="56">
        <v>0.01</v>
      </c>
      <c r="R188" s="56">
        <v>0.1</v>
      </c>
      <c r="S188" s="56">
        <v>0</v>
      </c>
      <c r="T188" s="56">
        <f t="shared" ref="T188" si="53">SUM(M188:S188)</f>
        <v>0.25</v>
      </c>
      <c r="U188" s="749">
        <f t="shared" ref="U188" si="54">V188*1.2</f>
        <v>48.265799999999999</v>
      </c>
      <c r="V188" s="749">
        <v>40.221499999999999</v>
      </c>
      <c r="W188" s="57" t="s">
        <v>1920</v>
      </c>
      <c r="X188" s="58" t="s">
        <v>1720</v>
      </c>
    </row>
    <row r="189" spans="1:24" ht="15.6" x14ac:dyDescent="0.2">
      <c r="A189" s="109"/>
      <c r="B189" s="95"/>
      <c r="C189" s="96"/>
      <c r="D189" s="96"/>
      <c r="E189" s="96"/>
      <c r="F189" s="96"/>
      <c r="G189" s="96"/>
      <c r="H189" s="96"/>
      <c r="I189" s="96"/>
      <c r="J189" s="96"/>
      <c r="K189" s="96"/>
      <c r="L189" s="923"/>
      <c r="M189" s="96"/>
      <c r="N189" s="96"/>
      <c r="O189" s="96"/>
      <c r="P189" s="96"/>
      <c r="Q189" s="96"/>
      <c r="R189" s="96"/>
      <c r="S189" s="96"/>
      <c r="T189" s="96"/>
      <c r="U189" s="923"/>
      <c r="V189" s="923"/>
      <c r="W189" s="96"/>
      <c r="X189" s="68"/>
    </row>
    <row r="190" spans="1:24" ht="15.6" x14ac:dyDescent="0.2">
      <c r="A190" s="109"/>
      <c r="B190" s="95"/>
      <c r="C190" s="96"/>
      <c r="D190" s="96"/>
      <c r="E190" s="96"/>
      <c r="F190" s="96"/>
      <c r="G190" s="96"/>
      <c r="H190" s="96"/>
      <c r="I190" s="96"/>
      <c r="J190" s="96"/>
      <c r="K190" s="96"/>
      <c r="L190" s="923"/>
      <c r="M190" s="96"/>
      <c r="N190" s="96"/>
      <c r="O190" s="96"/>
      <c r="P190" s="96"/>
      <c r="Q190" s="96"/>
      <c r="R190" s="96"/>
      <c r="S190" s="96"/>
      <c r="T190" s="96"/>
      <c r="U190" s="923"/>
      <c r="V190" s="923"/>
      <c r="W190" s="96"/>
      <c r="X190" s="68"/>
    </row>
    <row r="191" spans="1:24" ht="15.6" x14ac:dyDescent="0.2">
      <c r="A191" s="109"/>
      <c r="B191" s="95"/>
      <c r="C191" s="96"/>
      <c r="D191" s="96"/>
      <c r="E191" s="96"/>
      <c r="F191" s="96"/>
      <c r="G191" s="96"/>
      <c r="H191" s="96"/>
      <c r="I191" s="96"/>
      <c r="J191" s="96"/>
      <c r="K191" s="96"/>
      <c r="L191" s="923"/>
      <c r="M191" s="96"/>
      <c r="N191" s="96"/>
      <c r="O191" s="96"/>
      <c r="P191" s="96"/>
      <c r="Q191" s="96"/>
      <c r="R191" s="96"/>
      <c r="S191" s="96"/>
      <c r="T191" s="96"/>
      <c r="U191" s="923"/>
      <c r="V191" s="923"/>
      <c r="W191" s="96"/>
      <c r="X191" s="68"/>
    </row>
    <row r="192" spans="1:24" ht="15.6" x14ac:dyDescent="0.2">
      <c r="A192" s="109"/>
      <c r="B192" s="95"/>
      <c r="C192" s="96"/>
      <c r="D192" s="96"/>
      <c r="E192" s="96"/>
      <c r="F192" s="96"/>
      <c r="G192" s="96"/>
      <c r="H192" s="96"/>
      <c r="I192" s="96"/>
      <c r="J192" s="96"/>
      <c r="K192" s="96"/>
      <c r="L192" s="923"/>
      <c r="M192" s="96"/>
      <c r="N192" s="96"/>
      <c r="O192" s="96"/>
      <c r="P192" s="96"/>
      <c r="Q192" s="96"/>
      <c r="R192" s="96"/>
      <c r="S192" s="96"/>
      <c r="T192" s="96"/>
      <c r="U192" s="923"/>
      <c r="V192" s="923"/>
      <c r="W192" s="96"/>
      <c r="X192" s="68"/>
    </row>
    <row r="193" spans="1:24" ht="15.6" x14ac:dyDescent="0.2">
      <c r="A193" s="109"/>
      <c r="B193" s="95"/>
      <c r="C193" s="96"/>
      <c r="D193" s="96"/>
      <c r="E193" s="96"/>
      <c r="F193" s="96"/>
      <c r="G193" s="96"/>
      <c r="H193" s="96"/>
      <c r="I193" s="96"/>
      <c r="J193" s="96"/>
      <c r="K193" s="96"/>
      <c r="L193" s="923"/>
      <c r="M193" s="96"/>
      <c r="N193" s="96"/>
      <c r="O193" s="96"/>
      <c r="P193" s="96"/>
      <c r="Q193" s="96"/>
      <c r="R193" s="96"/>
      <c r="S193" s="96"/>
      <c r="T193" s="96"/>
      <c r="U193" s="923"/>
      <c r="V193" s="923"/>
      <c r="W193" s="96"/>
      <c r="X193" s="68"/>
    </row>
    <row r="194" spans="1:24" ht="15.6" x14ac:dyDescent="0.2">
      <c r="A194" s="109"/>
      <c r="B194" s="95"/>
      <c r="C194" s="96"/>
      <c r="D194" s="96"/>
      <c r="E194" s="96"/>
      <c r="F194" s="96"/>
      <c r="G194" s="96"/>
      <c r="H194" s="96"/>
      <c r="I194" s="96"/>
      <c r="J194" s="96"/>
      <c r="K194" s="96"/>
      <c r="L194" s="923"/>
      <c r="M194" s="96"/>
      <c r="N194" s="96"/>
      <c r="O194" s="96"/>
      <c r="P194" s="96"/>
      <c r="Q194" s="96"/>
      <c r="R194" s="96"/>
      <c r="S194" s="96"/>
      <c r="T194" s="96"/>
      <c r="U194" s="923"/>
      <c r="V194" s="923"/>
      <c r="W194" s="96"/>
      <c r="X194" s="68"/>
    </row>
    <row r="195" spans="1:24" ht="15.6" x14ac:dyDescent="0.2">
      <c r="A195" s="109"/>
      <c r="B195" s="95"/>
      <c r="C195" s="96"/>
      <c r="D195" s="96"/>
      <c r="E195" s="96"/>
      <c r="F195" s="96"/>
      <c r="G195" s="96"/>
      <c r="H195" s="96"/>
      <c r="I195" s="96"/>
      <c r="J195" s="96"/>
      <c r="K195" s="96"/>
      <c r="L195" s="923"/>
      <c r="M195" s="96"/>
      <c r="N195" s="96"/>
      <c r="O195" s="96"/>
      <c r="P195" s="96"/>
      <c r="Q195" s="96"/>
      <c r="R195" s="96"/>
      <c r="S195" s="96"/>
      <c r="T195" s="96"/>
      <c r="U195" s="923"/>
      <c r="V195" s="923"/>
      <c r="W195" s="96"/>
      <c r="X195" s="68"/>
    </row>
    <row r="196" spans="1:24" ht="15.6" x14ac:dyDescent="0.2">
      <c r="A196" s="109"/>
      <c r="B196" s="95"/>
      <c r="C196" s="96"/>
      <c r="D196" s="96"/>
      <c r="E196" s="96"/>
      <c r="F196" s="96"/>
      <c r="G196" s="96"/>
      <c r="H196" s="96"/>
      <c r="I196" s="96"/>
      <c r="J196" s="96"/>
      <c r="K196" s="96"/>
      <c r="L196" s="923"/>
      <c r="M196" s="96"/>
      <c r="N196" s="96"/>
      <c r="O196" s="96"/>
      <c r="P196" s="96"/>
      <c r="Q196" s="96"/>
      <c r="R196" s="96"/>
      <c r="S196" s="96"/>
      <c r="T196" s="96"/>
      <c r="U196" s="923"/>
      <c r="V196" s="923"/>
      <c r="W196" s="96"/>
      <c r="X196" s="68"/>
    </row>
    <row r="197" spans="1:24" ht="15.6" x14ac:dyDescent="0.2">
      <c r="A197" s="109"/>
      <c r="B197" s="95"/>
      <c r="C197" s="96"/>
      <c r="D197" s="96"/>
      <c r="E197" s="96"/>
      <c r="F197" s="96"/>
      <c r="G197" s="96"/>
      <c r="H197" s="96"/>
      <c r="I197" s="96"/>
      <c r="J197" s="96"/>
      <c r="K197" s="96"/>
      <c r="L197" s="923"/>
      <c r="M197" s="96"/>
      <c r="N197" s="96"/>
      <c r="O197" s="96"/>
      <c r="P197" s="96"/>
      <c r="Q197" s="96"/>
      <c r="R197" s="96"/>
      <c r="S197" s="96"/>
      <c r="T197" s="96"/>
      <c r="U197" s="923"/>
      <c r="V197" s="923"/>
      <c r="W197" s="96"/>
      <c r="X197" s="68"/>
    </row>
    <row r="198" spans="1:24" ht="15.6" x14ac:dyDescent="0.2">
      <c r="A198" s="109"/>
      <c r="B198" s="95"/>
      <c r="C198" s="96"/>
      <c r="D198" s="96"/>
      <c r="E198" s="96"/>
      <c r="F198" s="96"/>
      <c r="G198" s="96"/>
      <c r="H198" s="96"/>
      <c r="I198" s="96"/>
      <c r="J198" s="96"/>
      <c r="K198" s="96"/>
      <c r="L198" s="923"/>
      <c r="M198" s="96"/>
      <c r="N198" s="96"/>
      <c r="O198" s="96"/>
      <c r="P198" s="96"/>
      <c r="Q198" s="96"/>
      <c r="R198" s="96"/>
      <c r="S198" s="96"/>
      <c r="T198" s="96"/>
      <c r="U198" s="923"/>
      <c r="V198" s="923"/>
      <c r="W198" s="96"/>
      <c r="X198" s="68"/>
    </row>
    <row r="199" spans="1:24" ht="15.6" x14ac:dyDescent="0.2">
      <c r="A199" s="109"/>
      <c r="B199" s="95"/>
      <c r="C199" s="96"/>
      <c r="D199" s="96"/>
      <c r="E199" s="96"/>
      <c r="F199" s="96"/>
      <c r="G199" s="96"/>
      <c r="H199" s="96"/>
      <c r="I199" s="96"/>
      <c r="J199" s="96"/>
      <c r="K199" s="96"/>
      <c r="L199" s="923"/>
      <c r="M199" s="96"/>
      <c r="N199" s="96"/>
      <c r="O199" s="96"/>
      <c r="P199" s="96"/>
      <c r="Q199" s="96"/>
      <c r="R199" s="96"/>
      <c r="S199" s="96"/>
      <c r="T199" s="96"/>
      <c r="U199" s="923"/>
      <c r="V199" s="923"/>
      <c r="W199" s="96"/>
      <c r="X199" s="68"/>
    </row>
    <row r="200" spans="1:24" ht="15.6" x14ac:dyDescent="0.2">
      <c r="A200" s="109"/>
      <c r="B200" s="95"/>
      <c r="C200" s="96"/>
      <c r="D200" s="96"/>
      <c r="E200" s="96"/>
      <c r="F200" s="96"/>
      <c r="G200" s="96"/>
      <c r="H200" s="96"/>
      <c r="I200" s="96"/>
      <c r="J200" s="96"/>
      <c r="K200" s="96"/>
      <c r="L200" s="923"/>
      <c r="M200" s="96"/>
      <c r="N200" s="96"/>
      <c r="O200" s="96"/>
      <c r="P200" s="96"/>
      <c r="Q200" s="96"/>
      <c r="R200" s="96"/>
      <c r="S200" s="96"/>
      <c r="T200" s="96"/>
      <c r="U200" s="923"/>
      <c r="V200" s="923"/>
      <c r="W200" s="96"/>
      <c r="X200" s="68"/>
    </row>
    <row r="201" spans="1:24" ht="15.6" x14ac:dyDescent="0.2">
      <c r="A201" s="109"/>
      <c r="B201" s="95"/>
      <c r="C201" s="96"/>
      <c r="D201" s="96"/>
      <c r="E201" s="96"/>
      <c r="F201" s="96"/>
      <c r="G201" s="96"/>
      <c r="H201" s="96"/>
      <c r="I201" s="96"/>
      <c r="J201" s="96"/>
      <c r="K201" s="96"/>
      <c r="L201" s="923"/>
      <c r="M201" s="96"/>
      <c r="N201" s="96"/>
      <c r="O201" s="96"/>
      <c r="P201" s="96"/>
      <c r="Q201" s="96"/>
      <c r="R201" s="96"/>
      <c r="S201" s="96"/>
      <c r="T201" s="96"/>
      <c r="U201" s="923"/>
      <c r="V201" s="923"/>
      <c r="W201" s="96"/>
      <c r="X201" s="68"/>
    </row>
    <row r="202" spans="1:24" ht="15.6" x14ac:dyDescent="0.2">
      <c r="A202" s="109"/>
      <c r="B202" s="95"/>
      <c r="C202" s="96"/>
      <c r="D202" s="96"/>
      <c r="E202" s="96"/>
      <c r="F202" s="96"/>
      <c r="G202" s="96"/>
      <c r="H202" s="96"/>
      <c r="I202" s="96"/>
      <c r="J202" s="96"/>
      <c r="K202" s="96"/>
      <c r="L202" s="923"/>
      <c r="M202" s="96"/>
      <c r="N202" s="96"/>
      <c r="O202" s="96"/>
      <c r="P202" s="96"/>
      <c r="Q202" s="96"/>
      <c r="R202" s="96"/>
      <c r="S202" s="96"/>
      <c r="T202" s="96"/>
      <c r="U202" s="923"/>
      <c r="V202" s="923"/>
      <c r="W202" s="96"/>
      <c r="X202" s="68"/>
    </row>
    <row r="203" spans="1:24" ht="15.6" x14ac:dyDescent="0.2">
      <c r="A203" s="109"/>
      <c r="B203" s="95"/>
      <c r="C203" s="96"/>
      <c r="D203" s="96"/>
      <c r="E203" s="96"/>
      <c r="F203" s="96"/>
      <c r="G203" s="96"/>
      <c r="H203" s="96"/>
      <c r="I203" s="96"/>
      <c r="J203" s="96"/>
      <c r="K203" s="96"/>
      <c r="L203" s="923"/>
      <c r="M203" s="96"/>
      <c r="N203" s="96"/>
      <c r="O203" s="96"/>
      <c r="P203" s="96"/>
      <c r="Q203" s="96"/>
      <c r="R203" s="96"/>
      <c r="S203" s="96"/>
      <c r="T203" s="96"/>
      <c r="U203" s="923"/>
      <c r="V203" s="923"/>
      <c r="W203" s="96"/>
      <c r="X203" s="68"/>
    </row>
    <row r="204" spans="1:24" ht="15.6" x14ac:dyDescent="0.2">
      <c r="A204" s="109"/>
      <c r="B204" s="95"/>
      <c r="C204" s="96"/>
      <c r="D204" s="96"/>
      <c r="E204" s="96"/>
      <c r="F204" s="96"/>
      <c r="G204" s="96"/>
      <c r="H204" s="96"/>
      <c r="I204" s="96"/>
      <c r="J204" s="96"/>
      <c r="K204" s="96"/>
      <c r="L204" s="923"/>
      <c r="M204" s="96"/>
      <c r="N204" s="96"/>
      <c r="O204" s="96"/>
      <c r="P204" s="96"/>
      <c r="Q204" s="96"/>
      <c r="R204" s="96"/>
      <c r="S204" s="96"/>
      <c r="T204" s="96"/>
      <c r="U204" s="923"/>
      <c r="V204" s="923"/>
      <c r="W204" s="96"/>
      <c r="X204" s="68"/>
    </row>
    <row r="205" spans="1:24" ht="15.6" x14ac:dyDescent="0.2">
      <c r="A205" s="109"/>
      <c r="B205" s="95"/>
      <c r="C205" s="96"/>
      <c r="D205" s="96"/>
      <c r="E205" s="96"/>
      <c r="F205" s="96"/>
      <c r="G205" s="96"/>
      <c r="H205" s="96"/>
      <c r="I205" s="96"/>
      <c r="J205" s="96"/>
      <c r="K205" s="96"/>
      <c r="L205" s="923"/>
      <c r="M205" s="96"/>
      <c r="N205" s="96"/>
      <c r="O205" s="96"/>
      <c r="P205" s="96"/>
      <c r="Q205" s="96"/>
      <c r="R205" s="96"/>
      <c r="S205" s="96"/>
      <c r="T205" s="96"/>
      <c r="U205" s="923"/>
      <c r="V205" s="923"/>
      <c r="W205" s="96"/>
      <c r="X205" s="68"/>
    </row>
    <row r="206" spans="1:24" ht="15.6" x14ac:dyDescent="0.2">
      <c r="A206" s="109"/>
      <c r="B206" s="95"/>
      <c r="C206" s="96"/>
      <c r="D206" s="96"/>
      <c r="E206" s="96"/>
      <c r="F206" s="96"/>
      <c r="G206" s="96"/>
      <c r="H206" s="96"/>
      <c r="I206" s="96"/>
      <c r="J206" s="96"/>
      <c r="K206" s="96"/>
      <c r="L206" s="923"/>
      <c r="M206" s="96"/>
      <c r="N206" s="96"/>
      <c r="O206" s="96"/>
      <c r="P206" s="96"/>
      <c r="Q206" s="96"/>
      <c r="R206" s="96"/>
      <c r="S206" s="96"/>
      <c r="T206" s="96"/>
      <c r="U206" s="923"/>
      <c r="V206" s="923"/>
      <c r="W206" s="96"/>
      <c r="X206" s="68"/>
    </row>
    <row r="207" spans="1:24" ht="15.6" x14ac:dyDescent="0.2">
      <c r="A207" s="109"/>
      <c r="B207" s="95"/>
      <c r="C207" s="96"/>
      <c r="D207" s="96"/>
      <c r="E207" s="96"/>
      <c r="F207" s="96"/>
      <c r="G207" s="96"/>
      <c r="H207" s="96"/>
      <c r="I207" s="96"/>
      <c r="J207" s="96"/>
      <c r="K207" s="96"/>
      <c r="L207" s="923"/>
      <c r="M207" s="96"/>
      <c r="N207" s="96"/>
      <c r="O207" s="96"/>
      <c r="P207" s="96"/>
      <c r="Q207" s="96"/>
      <c r="R207" s="96"/>
      <c r="S207" s="96"/>
      <c r="T207" s="96"/>
      <c r="U207" s="923"/>
      <c r="V207" s="923"/>
      <c r="W207" s="96"/>
      <c r="X207" s="68"/>
    </row>
    <row r="208" spans="1:24" ht="15.6" x14ac:dyDescent="0.2">
      <c r="A208" s="109"/>
      <c r="B208" s="95"/>
      <c r="C208" s="96"/>
      <c r="D208" s="96"/>
      <c r="E208" s="96"/>
      <c r="F208" s="96"/>
      <c r="G208" s="96"/>
      <c r="H208" s="96"/>
      <c r="I208" s="96"/>
      <c r="J208" s="96"/>
      <c r="K208" s="96"/>
      <c r="L208" s="923"/>
      <c r="M208" s="96"/>
      <c r="N208" s="96"/>
      <c r="O208" s="96"/>
      <c r="P208" s="96"/>
      <c r="Q208" s="96"/>
      <c r="R208" s="96"/>
      <c r="S208" s="96"/>
      <c r="T208" s="96"/>
      <c r="U208" s="923"/>
      <c r="V208" s="923"/>
      <c r="W208" s="96"/>
      <c r="X208" s="68"/>
    </row>
    <row r="209" spans="1:24" ht="15.6" x14ac:dyDescent="0.2">
      <c r="A209" s="109"/>
      <c r="B209" s="95"/>
      <c r="C209" s="96"/>
      <c r="D209" s="96"/>
      <c r="E209" s="96"/>
      <c r="F209" s="96"/>
      <c r="G209" s="96"/>
      <c r="H209" s="96"/>
      <c r="I209" s="96"/>
      <c r="J209" s="96"/>
      <c r="K209" s="96"/>
      <c r="L209" s="923"/>
      <c r="M209" s="96"/>
      <c r="N209" s="96"/>
      <c r="O209" s="96"/>
      <c r="P209" s="96"/>
      <c r="Q209" s="96"/>
      <c r="R209" s="96"/>
      <c r="S209" s="96"/>
      <c r="T209" s="96"/>
      <c r="U209" s="923"/>
      <c r="V209" s="923"/>
      <c r="W209" s="96"/>
      <c r="X209" s="68"/>
    </row>
    <row r="210" spans="1:24" ht="15.6" x14ac:dyDescent="0.2">
      <c r="A210" s="109"/>
      <c r="B210" s="95"/>
      <c r="C210" s="96"/>
      <c r="D210" s="96"/>
      <c r="E210" s="96"/>
      <c r="F210" s="96"/>
      <c r="G210" s="96"/>
      <c r="H210" s="96"/>
      <c r="I210" s="96"/>
      <c r="J210" s="96"/>
      <c r="K210" s="96"/>
      <c r="L210" s="923"/>
      <c r="M210" s="96"/>
      <c r="N210" s="96"/>
      <c r="O210" s="96"/>
      <c r="P210" s="96"/>
      <c r="Q210" s="96"/>
      <c r="R210" s="96"/>
      <c r="S210" s="96"/>
      <c r="T210" s="96"/>
      <c r="U210" s="923"/>
      <c r="V210" s="923"/>
      <c r="W210" s="96"/>
      <c r="X210" s="68"/>
    </row>
    <row r="211" spans="1:24" ht="15.6" x14ac:dyDescent="0.2">
      <c r="A211" s="109"/>
      <c r="B211" s="95"/>
      <c r="C211" s="96"/>
      <c r="D211" s="96"/>
      <c r="E211" s="96"/>
      <c r="F211" s="96"/>
      <c r="G211" s="96"/>
      <c r="H211" s="96"/>
      <c r="I211" s="96"/>
      <c r="J211" s="96"/>
      <c r="K211" s="96"/>
      <c r="L211" s="923"/>
      <c r="M211" s="96"/>
      <c r="N211" s="96"/>
      <c r="O211" s="96"/>
      <c r="P211" s="96"/>
      <c r="Q211" s="96"/>
      <c r="R211" s="96"/>
      <c r="S211" s="96"/>
      <c r="T211" s="96"/>
      <c r="U211" s="923"/>
      <c r="V211" s="923"/>
      <c r="W211" s="96"/>
      <c r="X211" s="68"/>
    </row>
    <row r="212" spans="1:24" ht="15.6" x14ac:dyDescent="0.2">
      <c r="A212" s="109"/>
      <c r="B212" s="95"/>
      <c r="C212" s="96"/>
      <c r="D212" s="96"/>
      <c r="E212" s="96"/>
      <c r="F212" s="96"/>
      <c r="G212" s="96"/>
      <c r="H212" s="96"/>
      <c r="I212" s="96"/>
      <c r="J212" s="96"/>
      <c r="K212" s="96"/>
      <c r="L212" s="923"/>
      <c r="M212" s="96"/>
      <c r="N212" s="96"/>
      <c r="O212" s="96"/>
      <c r="P212" s="96"/>
      <c r="Q212" s="96"/>
      <c r="R212" s="96"/>
      <c r="S212" s="96"/>
      <c r="T212" s="96"/>
      <c r="U212" s="923"/>
      <c r="V212" s="923"/>
      <c r="W212" s="96"/>
      <c r="X212" s="68"/>
    </row>
    <row r="213" spans="1:24" ht="15.6" x14ac:dyDescent="0.2">
      <c r="A213" s="109"/>
      <c r="B213" s="95"/>
      <c r="C213" s="96"/>
      <c r="D213" s="96"/>
      <c r="E213" s="96"/>
      <c r="F213" s="96"/>
      <c r="G213" s="96"/>
      <c r="H213" s="96"/>
      <c r="I213" s="96"/>
      <c r="J213" s="96"/>
      <c r="K213" s="96"/>
      <c r="L213" s="923"/>
      <c r="M213" s="96"/>
      <c r="N213" s="96"/>
      <c r="O213" s="96"/>
      <c r="P213" s="96"/>
      <c r="Q213" s="96"/>
      <c r="R213" s="96"/>
      <c r="S213" s="96"/>
      <c r="T213" s="96"/>
      <c r="U213" s="923"/>
      <c r="V213" s="923"/>
      <c r="W213" s="96"/>
      <c r="X213" s="68"/>
    </row>
    <row r="214" spans="1:24" ht="15.6" x14ac:dyDescent="0.2">
      <c r="A214" s="109"/>
      <c r="B214" s="95"/>
      <c r="C214" s="96"/>
      <c r="D214" s="96"/>
      <c r="E214" s="96"/>
      <c r="F214" s="96"/>
      <c r="G214" s="96"/>
      <c r="H214" s="96"/>
      <c r="I214" s="96"/>
      <c r="J214" s="96"/>
      <c r="K214" s="96"/>
      <c r="L214" s="923"/>
      <c r="M214" s="96"/>
      <c r="N214" s="96"/>
      <c r="O214" s="96"/>
      <c r="P214" s="96"/>
      <c r="Q214" s="96"/>
      <c r="R214" s="96"/>
      <c r="S214" s="96"/>
      <c r="T214" s="96"/>
      <c r="U214" s="923"/>
      <c r="V214" s="923"/>
      <c r="W214" s="96"/>
      <c r="X214" s="68"/>
    </row>
    <row r="215" spans="1:24" ht="15.6" x14ac:dyDescent="0.2">
      <c r="A215" s="109"/>
      <c r="B215" s="95"/>
      <c r="C215" s="96"/>
      <c r="D215" s="96"/>
      <c r="E215" s="96"/>
      <c r="F215" s="96"/>
      <c r="G215" s="96"/>
      <c r="H215" s="96"/>
      <c r="I215" s="96"/>
      <c r="J215" s="96"/>
      <c r="K215" s="96"/>
      <c r="L215" s="923"/>
      <c r="M215" s="96"/>
      <c r="N215" s="96"/>
      <c r="O215" s="96"/>
      <c r="P215" s="96"/>
      <c r="Q215" s="96"/>
      <c r="R215" s="96"/>
      <c r="S215" s="96"/>
      <c r="T215" s="96"/>
      <c r="U215" s="923"/>
      <c r="V215" s="923"/>
      <c r="W215" s="96"/>
      <c r="X215" s="68"/>
    </row>
    <row r="216" spans="1:24" ht="15.6" x14ac:dyDescent="0.2">
      <c r="A216" s="109"/>
      <c r="B216" s="95"/>
      <c r="C216" s="96"/>
      <c r="D216" s="96"/>
      <c r="E216" s="96"/>
      <c r="F216" s="96"/>
      <c r="G216" s="96"/>
      <c r="H216" s="96"/>
      <c r="I216" s="96"/>
      <c r="J216" s="96"/>
      <c r="K216" s="96"/>
      <c r="L216" s="923"/>
      <c r="M216" s="96"/>
      <c r="N216" s="96"/>
      <c r="O216" s="96"/>
      <c r="P216" s="96"/>
      <c r="Q216" s="96"/>
      <c r="R216" s="96"/>
      <c r="S216" s="96"/>
      <c r="T216" s="96"/>
      <c r="U216" s="923"/>
      <c r="V216" s="923"/>
      <c r="W216" s="96"/>
      <c r="X216" s="68"/>
    </row>
    <row r="217" spans="1:24" ht="15.6" x14ac:dyDescent="0.2">
      <c r="A217" s="109"/>
      <c r="B217" s="95"/>
      <c r="C217" s="96"/>
      <c r="D217" s="96"/>
      <c r="E217" s="96"/>
      <c r="F217" s="96"/>
      <c r="G217" s="96"/>
      <c r="H217" s="96"/>
      <c r="I217" s="96"/>
      <c r="J217" s="96"/>
      <c r="K217" s="96"/>
      <c r="L217" s="923"/>
      <c r="M217" s="96"/>
      <c r="N217" s="96"/>
      <c r="O217" s="96"/>
      <c r="P217" s="96"/>
      <c r="Q217" s="96"/>
      <c r="R217" s="96"/>
      <c r="S217" s="96"/>
      <c r="T217" s="96"/>
      <c r="U217" s="923"/>
      <c r="V217" s="923"/>
      <c r="W217" s="96"/>
      <c r="X217" s="68"/>
    </row>
    <row r="218" spans="1:24" ht="15.6" x14ac:dyDescent="0.2">
      <c r="A218" s="109"/>
      <c r="B218" s="95"/>
      <c r="C218" s="96"/>
      <c r="D218" s="96"/>
      <c r="E218" s="96"/>
      <c r="F218" s="96"/>
      <c r="G218" s="96"/>
      <c r="H218" s="96"/>
      <c r="I218" s="96"/>
      <c r="J218" s="96"/>
      <c r="K218" s="96"/>
      <c r="L218" s="923"/>
      <c r="M218" s="96"/>
      <c r="N218" s="96"/>
      <c r="O218" s="96"/>
      <c r="P218" s="96"/>
      <c r="Q218" s="96"/>
      <c r="R218" s="96"/>
      <c r="S218" s="96"/>
      <c r="T218" s="96"/>
      <c r="U218" s="923"/>
      <c r="V218" s="923"/>
      <c r="W218" s="96"/>
      <c r="X218" s="68"/>
    </row>
    <row r="219" spans="1:24" ht="15.6" x14ac:dyDescent="0.2">
      <c r="A219" s="109"/>
      <c r="B219" s="95"/>
      <c r="C219" s="96"/>
      <c r="D219" s="96"/>
      <c r="E219" s="96"/>
      <c r="F219" s="96"/>
      <c r="G219" s="96"/>
      <c r="H219" s="96"/>
      <c r="I219" s="96"/>
      <c r="J219" s="96"/>
      <c r="K219" s="96"/>
      <c r="L219" s="923"/>
      <c r="M219" s="96"/>
      <c r="N219" s="96"/>
      <c r="O219" s="96"/>
      <c r="P219" s="96"/>
      <c r="Q219" s="96"/>
      <c r="R219" s="96"/>
      <c r="S219" s="96"/>
      <c r="T219" s="96"/>
      <c r="U219" s="923"/>
      <c r="V219" s="923"/>
      <c r="W219" s="96"/>
      <c r="X219" s="68"/>
    </row>
    <row r="220" spans="1:24" ht="15.6" x14ac:dyDescent="0.2">
      <c r="A220" s="109"/>
      <c r="B220" s="95"/>
      <c r="C220" s="96"/>
      <c r="D220" s="96"/>
      <c r="E220" s="96"/>
      <c r="F220" s="96"/>
      <c r="G220" s="96"/>
      <c r="H220" s="96"/>
      <c r="I220" s="96"/>
      <c r="J220" s="96"/>
      <c r="K220" s="96"/>
      <c r="L220" s="923"/>
      <c r="M220" s="96"/>
      <c r="N220" s="96"/>
      <c r="O220" s="96"/>
      <c r="P220" s="96"/>
      <c r="Q220" s="96"/>
      <c r="R220" s="96"/>
      <c r="S220" s="96"/>
      <c r="T220" s="96"/>
      <c r="U220" s="923"/>
      <c r="V220" s="923"/>
      <c r="W220" s="96"/>
      <c r="X220" s="68"/>
    </row>
    <row r="221" spans="1:24" ht="15.6" x14ac:dyDescent="0.2">
      <c r="A221" s="109"/>
      <c r="B221" s="95"/>
      <c r="C221" s="96"/>
      <c r="D221" s="96"/>
      <c r="E221" s="96"/>
      <c r="F221" s="96"/>
      <c r="G221" s="96"/>
      <c r="H221" s="96"/>
      <c r="I221" s="96"/>
      <c r="J221" s="96"/>
      <c r="K221" s="96"/>
      <c r="L221" s="923"/>
      <c r="M221" s="96"/>
      <c r="N221" s="96"/>
      <c r="O221" s="96"/>
      <c r="P221" s="96"/>
      <c r="Q221" s="96"/>
      <c r="R221" s="96"/>
      <c r="S221" s="96"/>
      <c r="T221" s="96"/>
      <c r="U221" s="923"/>
      <c r="V221" s="923"/>
      <c r="W221" s="96"/>
      <c r="X221" s="68"/>
    </row>
    <row r="222" spans="1:24" ht="15.6" x14ac:dyDescent="0.2">
      <c r="A222" s="109"/>
      <c r="B222" s="95"/>
      <c r="C222" s="96"/>
      <c r="D222" s="96"/>
      <c r="E222" s="96"/>
      <c r="F222" s="96"/>
      <c r="G222" s="96"/>
      <c r="H222" s="96"/>
      <c r="I222" s="96"/>
      <c r="J222" s="96"/>
      <c r="K222" s="96"/>
      <c r="L222" s="923"/>
      <c r="M222" s="96"/>
      <c r="N222" s="96"/>
      <c r="O222" s="96"/>
      <c r="P222" s="96"/>
      <c r="Q222" s="96"/>
      <c r="R222" s="96"/>
      <c r="S222" s="96"/>
      <c r="T222" s="96"/>
      <c r="U222" s="923"/>
      <c r="V222" s="923"/>
      <c r="W222" s="96"/>
      <c r="X222" s="68"/>
    </row>
    <row r="223" spans="1:24" ht="15.6" x14ac:dyDescent="0.2">
      <c r="A223" s="109"/>
      <c r="B223" s="95"/>
      <c r="C223" s="96"/>
      <c r="D223" s="96"/>
      <c r="E223" s="96"/>
      <c r="F223" s="96"/>
      <c r="G223" s="96"/>
      <c r="H223" s="96"/>
      <c r="I223" s="96"/>
      <c r="J223" s="96"/>
      <c r="K223" s="96"/>
      <c r="L223" s="923"/>
      <c r="M223" s="96"/>
      <c r="N223" s="96"/>
      <c r="O223" s="96"/>
      <c r="P223" s="96"/>
      <c r="Q223" s="96"/>
      <c r="R223" s="96"/>
      <c r="S223" s="96"/>
      <c r="T223" s="96"/>
      <c r="U223" s="923"/>
      <c r="V223" s="923"/>
      <c r="W223" s="96"/>
      <c r="X223" s="68"/>
    </row>
    <row r="224" spans="1:24" ht="15.6" x14ac:dyDescent="0.2">
      <c r="A224" s="109"/>
      <c r="B224" s="95"/>
      <c r="C224" s="96"/>
      <c r="D224" s="96"/>
      <c r="E224" s="96"/>
      <c r="F224" s="96"/>
      <c r="G224" s="96"/>
      <c r="H224" s="96"/>
      <c r="I224" s="96"/>
      <c r="J224" s="96"/>
      <c r="K224" s="96"/>
      <c r="L224" s="923"/>
      <c r="M224" s="96"/>
      <c r="N224" s="96"/>
      <c r="O224" s="96"/>
      <c r="P224" s="96"/>
      <c r="Q224" s="96"/>
      <c r="R224" s="96"/>
      <c r="S224" s="96"/>
      <c r="T224" s="96"/>
      <c r="U224" s="923"/>
      <c r="V224" s="923"/>
      <c r="W224" s="96"/>
      <c r="X224" s="68"/>
    </row>
    <row r="225" spans="1:24" ht="15.6" x14ac:dyDescent="0.2">
      <c r="A225" s="109"/>
      <c r="B225" s="95"/>
      <c r="C225" s="96"/>
      <c r="D225" s="96"/>
      <c r="E225" s="96"/>
      <c r="F225" s="96"/>
      <c r="G225" s="96"/>
      <c r="H225" s="96"/>
      <c r="I225" s="96"/>
      <c r="J225" s="96"/>
      <c r="K225" s="96"/>
      <c r="L225" s="923"/>
      <c r="M225" s="96"/>
      <c r="N225" s="96"/>
      <c r="O225" s="96"/>
      <c r="P225" s="96"/>
      <c r="Q225" s="96"/>
      <c r="R225" s="96"/>
      <c r="S225" s="96"/>
      <c r="T225" s="96"/>
      <c r="U225" s="923"/>
      <c r="V225" s="923"/>
      <c r="W225" s="96"/>
      <c r="X225" s="68"/>
    </row>
    <row r="226" spans="1:24" ht="15.6" x14ac:dyDescent="0.2">
      <c r="A226" s="109"/>
      <c r="B226" s="95"/>
      <c r="C226" s="96"/>
      <c r="D226" s="96"/>
      <c r="E226" s="96"/>
      <c r="F226" s="96"/>
      <c r="G226" s="96"/>
      <c r="H226" s="96"/>
      <c r="I226" s="96"/>
      <c r="J226" s="96"/>
      <c r="K226" s="96"/>
      <c r="L226" s="923"/>
      <c r="M226" s="96"/>
      <c r="N226" s="96"/>
      <c r="O226" s="96"/>
      <c r="P226" s="96"/>
      <c r="Q226" s="96"/>
      <c r="R226" s="96"/>
      <c r="S226" s="96"/>
      <c r="T226" s="96"/>
      <c r="U226" s="923"/>
      <c r="V226" s="923"/>
      <c r="W226" s="96"/>
      <c r="X226" s="68"/>
    </row>
    <row r="227" spans="1:24" ht="15.6" x14ac:dyDescent="0.2">
      <c r="A227" s="109"/>
      <c r="B227" s="95"/>
      <c r="C227" s="96"/>
      <c r="D227" s="96"/>
      <c r="E227" s="96"/>
      <c r="F227" s="96"/>
      <c r="G227" s="96"/>
      <c r="H227" s="96"/>
      <c r="I227" s="96"/>
      <c r="J227" s="96"/>
      <c r="K227" s="96"/>
      <c r="L227" s="923"/>
      <c r="M227" s="96"/>
      <c r="N227" s="96"/>
      <c r="O227" s="96"/>
      <c r="P227" s="96"/>
      <c r="Q227" s="96"/>
      <c r="R227" s="96"/>
      <c r="S227" s="96"/>
      <c r="T227" s="96"/>
      <c r="U227" s="923"/>
      <c r="V227" s="923"/>
      <c r="W227" s="96"/>
      <c r="X227" s="68"/>
    </row>
    <row r="228" spans="1:24" ht="15.6" x14ac:dyDescent="0.2">
      <c r="A228" s="109"/>
      <c r="B228" s="95"/>
      <c r="C228" s="96"/>
      <c r="D228" s="96"/>
      <c r="E228" s="96"/>
      <c r="F228" s="96"/>
      <c r="G228" s="96"/>
      <c r="H228" s="96"/>
      <c r="I228" s="96"/>
      <c r="J228" s="96"/>
      <c r="K228" s="96"/>
      <c r="L228" s="923"/>
      <c r="M228" s="96"/>
      <c r="N228" s="96"/>
      <c r="O228" s="96"/>
      <c r="P228" s="96"/>
      <c r="Q228" s="96"/>
      <c r="R228" s="96"/>
      <c r="S228" s="96"/>
      <c r="T228" s="96"/>
      <c r="U228" s="923"/>
      <c r="V228" s="923"/>
      <c r="W228" s="96"/>
      <c r="X228" s="68"/>
    </row>
    <row r="229" spans="1:24" ht="15.6" x14ac:dyDescent="0.2">
      <c r="A229" s="109"/>
      <c r="B229" s="95"/>
      <c r="C229" s="96"/>
      <c r="D229" s="96"/>
      <c r="E229" s="96"/>
      <c r="F229" s="96"/>
      <c r="G229" s="96"/>
      <c r="H229" s="96"/>
      <c r="I229" s="96"/>
      <c r="J229" s="96"/>
      <c r="K229" s="96"/>
      <c r="L229" s="923"/>
      <c r="M229" s="96"/>
      <c r="N229" s="96"/>
      <c r="O229" s="96"/>
      <c r="P229" s="96"/>
      <c r="Q229" s="96"/>
      <c r="R229" s="96"/>
      <c r="S229" s="96"/>
      <c r="T229" s="96"/>
      <c r="U229" s="923"/>
      <c r="V229" s="923"/>
      <c r="W229" s="96"/>
      <c r="X229" s="68"/>
    </row>
    <row r="230" spans="1:24" ht="15.6" x14ac:dyDescent="0.2">
      <c r="A230" s="109"/>
      <c r="B230" s="95"/>
      <c r="C230" s="96"/>
      <c r="D230" s="96"/>
      <c r="E230" s="96"/>
      <c r="F230" s="96"/>
      <c r="G230" s="96"/>
      <c r="H230" s="96"/>
      <c r="I230" s="96"/>
      <c r="J230" s="96"/>
      <c r="K230" s="96"/>
      <c r="L230" s="923"/>
      <c r="M230" s="96"/>
      <c r="N230" s="96"/>
      <c r="O230" s="96"/>
      <c r="P230" s="96"/>
      <c r="Q230" s="96"/>
      <c r="R230" s="96"/>
      <c r="S230" s="96"/>
      <c r="T230" s="96"/>
      <c r="U230" s="923"/>
      <c r="V230" s="923"/>
      <c r="W230" s="96"/>
      <c r="X230" s="68"/>
    </row>
    <row r="231" spans="1:24" ht="15.6" x14ac:dyDescent="0.2">
      <c r="A231" s="109"/>
      <c r="B231" s="95"/>
      <c r="C231" s="96"/>
      <c r="D231" s="96"/>
      <c r="E231" s="96"/>
      <c r="F231" s="96"/>
      <c r="G231" s="96"/>
      <c r="H231" s="96"/>
      <c r="I231" s="96"/>
      <c r="J231" s="96"/>
      <c r="K231" s="96"/>
      <c r="L231" s="923"/>
      <c r="M231" s="96"/>
      <c r="N231" s="96"/>
      <c r="O231" s="96"/>
      <c r="P231" s="96"/>
      <c r="Q231" s="96"/>
      <c r="R231" s="96"/>
      <c r="S231" s="96"/>
      <c r="T231" s="96"/>
      <c r="U231" s="923"/>
      <c r="V231" s="923"/>
      <c r="W231" s="96"/>
      <c r="X231" s="68"/>
    </row>
    <row r="232" spans="1:24" ht="15.6" x14ac:dyDescent="0.2">
      <c r="A232" s="109"/>
      <c r="B232" s="95"/>
      <c r="C232" s="96"/>
      <c r="D232" s="96"/>
      <c r="E232" s="96"/>
      <c r="F232" s="96"/>
      <c r="G232" s="96"/>
      <c r="H232" s="96"/>
      <c r="I232" s="96"/>
      <c r="J232" s="96"/>
      <c r="K232" s="96"/>
      <c r="L232" s="923"/>
      <c r="M232" s="96"/>
      <c r="N232" s="96"/>
      <c r="O232" s="96"/>
      <c r="P232" s="96"/>
      <c r="Q232" s="96"/>
      <c r="R232" s="96"/>
      <c r="S232" s="96"/>
      <c r="T232" s="96"/>
      <c r="U232" s="923"/>
      <c r="V232" s="923"/>
      <c r="W232" s="96"/>
      <c r="X232" s="68"/>
    </row>
    <row r="233" spans="1:24" ht="15.6" x14ac:dyDescent="0.2">
      <c r="A233" s="109"/>
      <c r="B233" s="95"/>
      <c r="C233" s="96"/>
      <c r="D233" s="96"/>
      <c r="E233" s="96"/>
      <c r="F233" s="96"/>
      <c r="G233" s="96"/>
      <c r="H233" s="96"/>
      <c r="I233" s="96"/>
      <c r="J233" s="96"/>
      <c r="K233" s="96"/>
      <c r="L233" s="923"/>
      <c r="M233" s="96"/>
      <c r="N233" s="96"/>
      <c r="O233" s="96"/>
      <c r="P233" s="96"/>
      <c r="Q233" s="96"/>
      <c r="R233" s="96"/>
      <c r="S233" s="96"/>
      <c r="T233" s="96"/>
      <c r="U233" s="923"/>
      <c r="V233" s="923"/>
      <c r="W233" s="96"/>
      <c r="X233" s="68"/>
    </row>
    <row r="234" spans="1:24" ht="15.6" x14ac:dyDescent="0.2">
      <c r="A234" s="109"/>
      <c r="B234" s="95"/>
      <c r="C234" s="96"/>
      <c r="D234" s="96"/>
      <c r="E234" s="96"/>
      <c r="F234" s="96"/>
      <c r="G234" s="96"/>
      <c r="H234" s="96"/>
      <c r="I234" s="96"/>
      <c r="J234" s="96"/>
      <c r="K234" s="96"/>
      <c r="L234" s="923"/>
      <c r="M234" s="96"/>
      <c r="N234" s="96"/>
      <c r="O234" s="96"/>
      <c r="P234" s="96"/>
      <c r="Q234" s="96"/>
      <c r="R234" s="96"/>
      <c r="S234" s="96"/>
      <c r="T234" s="96"/>
      <c r="U234" s="923"/>
      <c r="V234" s="923"/>
      <c r="W234" s="96"/>
      <c r="X234" s="68"/>
    </row>
    <row r="235" spans="1:24" ht="15.6" x14ac:dyDescent="0.2">
      <c r="A235" s="109"/>
      <c r="B235" s="95"/>
      <c r="C235" s="96"/>
      <c r="D235" s="96"/>
      <c r="E235" s="96"/>
      <c r="F235" s="96"/>
      <c r="G235" s="96"/>
      <c r="H235" s="96"/>
      <c r="I235" s="96"/>
      <c r="J235" s="96"/>
      <c r="K235" s="96"/>
      <c r="L235" s="923"/>
      <c r="M235" s="96"/>
      <c r="N235" s="96"/>
      <c r="O235" s="96"/>
      <c r="P235" s="96"/>
      <c r="Q235" s="96"/>
      <c r="R235" s="96"/>
      <c r="S235" s="96"/>
      <c r="T235" s="96"/>
      <c r="U235" s="923"/>
      <c r="V235" s="923"/>
      <c r="W235" s="96"/>
      <c r="X235" s="68"/>
    </row>
    <row r="236" spans="1:24" ht="15.6" x14ac:dyDescent="0.2">
      <c r="A236" s="109"/>
      <c r="B236" s="95"/>
      <c r="C236" s="96"/>
      <c r="D236" s="96"/>
      <c r="E236" s="96"/>
      <c r="F236" s="96"/>
      <c r="G236" s="96"/>
      <c r="H236" s="96"/>
      <c r="I236" s="96"/>
      <c r="J236" s="96"/>
      <c r="K236" s="96"/>
      <c r="L236" s="923"/>
      <c r="M236" s="96"/>
      <c r="N236" s="96"/>
      <c r="O236" s="96"/>
      <c r="P236" s="96"/>
      <c r="Q236" s="96"/>
      <c r="R236" s="96"/>
      <c r="S236" s="96"/>
      <c r="T236" s="96"/>
      <c r="U236" s="923"/>
      <c r="V236" s="923"/>
      <c r="W236" s="96"/>
      <c r="X236" s="68"/>
    </row>
    <row r="237" spans="1:24" ht="15.6" x14ac:dyDescent="0.2">
      <c r="A237" s="109"/>
      <c r="B237" s="95"/>
      <c r="C237" s="96"/>
      <c r="D237" s="96"/>
      <c r="E237" s="96"/>
      <c r="F237" s="96"/>
      <c r="G237" s="96"/>
      <c r="H237" s="96"/>
      <c r="I237" s="96"/>
      <c r="J237" s="96"/>
      <c r="K237" s="96"/>
      <c r="L237" s="923"/>
      <c r="M237" s="96"/>
      <c r="N237" s="96"/>
      <c r="O237" s="96"/>
      <c r="P237" s="96"/>
      <c r="Q237" s="96"/>
      <c r="R237" s="96"/>
      <c r="S237" s="96"/>
      <c r="T237" s="96"/>
      <c r="U237" s="923"/>
      <c r="V237" s="923"/>
      <c r="W237" s="96"/>
      <c r="X237" s="68"/>
    </row>
    <row r="238" spans="1:24" ht="15.6" x14ac:dyDescent="0.2">
      <c r="A238" s="109"/>
      <c r="B238" s="95"/>
      <c r="C238" s="96"/>
      <c r="D238" s="96"/>
      <c r="E238" s="96"/>
      <c r="F238" s="96"/>
      <c r="G238" s="96"/>
      <c r="H238" s="96"/>
      <c r="I238" s="96"/>
      <c r="J238" s="96"/>
      <c r="K238" s="96"/>
      <c r="L238" s="923"/>
      <c r="M238" s="96"/>
      <c r="N238" s="96"/>
      <c r="O238" s="96"/>
      <c r="P238" s="96"/>
      <c r="Q238" s="96"/>
      <c r="R238" s="96"/>
      <c r="S238" s="96"/>
      <c r="T238" s="96"/>
      <c r="U238" s="923"/>
      <c r="V238" s="923"/>
      <c r="W238" s="96"/>
      <c r="X238" s="68"/>
    </row>
    <row r="239" spans="1:24" ht="15.6" x14ac:dyDescent="0.2">
      <c r="A239" s="109"/>
      <c r="B239" s="95"/>
      <c r="C239" s="96"/>
      <c r="D239" s="96"/>
      <c r="E239" s="96"/>
      <c r="F239" s="96"/>
      <c r="G239" s="96"/>
      <c r="H239" s="96"/>
      <c r="I239" s="96"/>
      <c r="J239" s="96"/>
      <c r="K239" s="96"/>
      <c r="L239" s="923"/>
      <c r="M239" s="96"/>
      <c r="N239" s="96"/>
      <c r="O239" s="96"/>
      <c r="P239" s="96"/>
      <c r="Q239" s="96"/>
      <c r="R239" s="96"/>
      <c r="S239" s="96"/>
      <c r="T239" s="96"/>
      <c r="U239" s="923"/>
      <c r="V239" s="923"/>
      <c r="W239" s="96"/>
      <c r="X239" s="68"/>
    </row>
    <row r="240" spans="1:24" ht="15.6" x14ac:dyDescent="0.2">
      <c r="A240" s="109"/>
      <c r="B240" s="95"/>
      <c r="C240" s="96"/>
      <c r="D240" s="96"/>
      <c r="E240" s="96"/>
      <c r="F240" s="96"/>
      <c r="G240" s="96"/>
      <c r="H240" s="96"/>
      <c r="I240" s="96"/>
      <c r="J240" s="96"/>
      <c r="K240" s="96"/>
      <c r="L240" s="923"/>
      <c r="M240" s="96"/>
      <c r="N240" s="96"/>
      <c r="O240" s="96"/>
      <c r="P240" s="96"/>
      <c r="Q240" s="96"/>
      <c r="R240" s="96"/>
      <c r="S240" s="96"/>
      <c r="T240" s="96"/>
      <c r="U240" s="923"/>
      <c r="V240" s="923"/>
      <c r="W240" s="96"/>
      <c r="X240" s="68"/>
    </row>
    <row r="241" spans="1:24" ht="15.6" x14ac:dyDescent="0.2">
      <c r="A241" s="109"/>
      <c r="B241" s="95"/>
      <c r="C241" s="96"/>
      <c r="D241" s="96"/>
      <c r="E241" s="96"/>
      <c r="F241" s="96"/>
      <c r="G241" s="96"/>
      <c r="H241" s="96"/>
      <c r="I241" s="96"/>
      <c r="J241" s="96"/>
      <c r="K241" s="96"/>
      <c r="L241" s="923"/>
      <c r="M241" s="96"/>
      <c r="N241" s="96"/>
      <c r="O241" s="96"/>
      <c r="P241" s="96"/>
      <c r="Q241" s="96"/>
      <c r="R241" s="96"/>
      <c r="S241" s="96"/>
      <c r="T241" s="96"/>
      <c r="U241" s="923"/>
      <c r="V241" s="923"/>
      <c r="W241" s="96"/>
      <c r="X241" s="68"/>
    </row>
    <row r="242" spans="1:24" ht="15.6" x14ac:dyDescent="0.2">
      <c r="A242" s="109"/>
      <c r="B242" s="95"/>
      <c r="C242" s="96"/>
      <c r="D242" s="96"/>
      <c r="E242" s="96"/>
      <c r="F242" s="96"/>
      <c r="G242" s="96"/>
      <c r="H242" s="96"/>
      <c r="I242" s="96"/>
      <c r="J242" s="96"/>
      <c r="K242" s="96"/>
      <c r="L242" s="923"/>
      <c r="M242" s="96"/>
      <c r="N242" s="96"/>
      <c r="O242" s="96"/>
      <c r="P242" s="96"/>
      <c r="Q242" s="96"/>
      <c r="R242" s="96"/>
      <c r="S242" s="96"/>
      <c r="T242" s="96"/>
      <c r="U242" s="923"/>
      <c r="V242" s="923"/>
      <c r="W242" s="96"/>
      <c r="X242" s="68"/>
    </row>
    <row r="243" spans="1:24" ht="15.6" x14ac:dyDescent="0.2">
      <c r="A243" s="109"/>
      <c r="B243" s="95"/>
      <c r="C243" s="96"/>
      <c r="D243" s="96"/>
      <c r="E243" s="96"/>
      <c r="F243" s="96"/>
      <c r="G243" s="96"/>
      <c r="H243" s="96"/>
      <c r="I243" s="96"/>
      <c r="J243" s="96"/>
      <c r="K243" s="96"/>
      <c r="L243" s="923"/>
      <c r="M243" s="96"/>
      <c r="N243" s="96"/>
      <c r="O243" s="96"/>
      <c r="P243" s="96"/>
      <c r="Q243" s="96"/>
      <c r="R243" s="96"/>
      <c r="S243" s="96"/>
      <c r="T243" s="96"/>
      <c r="U243" s="923"/>
      <c r="V243" s="923"/>
      <c r="W243" s="96"/>
      <c r="X243" s="68"/>
    </row>
    <row r="244" spans="1:24" ht="15.6" x14ac:dyDescent="0.2">
      <c r="A244" s="109"/>
      <c r="B244" s="95"/>
      <c r="C244" s="96"/>
      <c r="D244" s="96"/>
      <c r="E244" s="96"/>
      <c r="F244" s="96"/>
      <c r="G244" s="96"/>
      <c r="H244" s="96"/>
      <c r="I244" s="96"/>
      <c r="J244" s="96"/>
      <c r="K244" s="96"/>
      <c r="L244" s="923"/>
      <c r="M244" s="96"/>
      <c r="N244" s="96"/>
      <c r="O244" s="96"/>
      <c r="P244" s="96"/>
      <c r="Q244" s="96"/>
      <c r="R244" s="96"/>
      <c r="S244" s="96"/>
      <c r="T244" s="96"/>
      <c r="U244" s="923"/>
      <c r="V244" s="923"/>
      <c r="W244" s="96"/>
      <c r="X244" s="68"/>
    </row>
    <row r="245" spans="1:24" ht="15.6" x14ac:dyDescent="0.2">
      <c r="A245" s="109"/>
      <c r="B245" s="95"/>
      <c r="C245" s="96"/>
      <c r="D245" s="96"/>
      <c r="E245" s="96"/>
      <c r="F245" s="96"/>
      <c r="G245" s="96"/>
      <c r="H245" s="96"/>
      <c r="I245" s="96"/>
      <c r="J245" s="96"/>
      <c r="K245" s="96"/>
      <c r="L245" s="923"/>
      <c r="M245" s="96"/>
      <c r="N245" s="96"/>
      <c r="O245" s="96"/>
      <c r="P245" s="96"/>
      <c r="Q245" s="96"/>
      <c r="R245" s="96"/>
      <c r="S245" s="96"/>
      <c r="T245" s="96"/>
      <c r="U245" s="923"/>
      <c r="V245" s="923"/>
      <c r="W245" s="96"/>
      <c r="X245" s="68"/>
    </row>
    <row r="246" spans="1:24" ht="15.6" x14ac:dyDescent="0.2">
      <c r="A246" s="109"/>
      <c r="B246" s="95"/>
      <c r="C246" s="96"/>
      <c r="D246" s="96"/>
      <c r="E246" s="96"/>
      <c r="F246" s="96"/>
      <c r="G246" s="96"/>
      <c r="H246" s="96"/>
      <c r="I246" s="96"/>
      <c r="J246" s="96"/>
      <c r="K246" s="96"/>
      <c r="L246" s="923"/>
      <c r="M246" s="96"/>
      <c r="N246" s="96"/>
      <c r="O246" s="96"/>
      <c r="P246" s="96"/>
      <c r="Q246" s="96"/>
      <c r="R246" s="96"/>
      <c r="S246" s="96"/>
      <c r="T246" s="96"/>
      <c r="U246" s="923"/>
      <c r="V246" s="923"/>
      <c r="W246" s="96"/>
      <c r="X246" s="68"/>
    </row>
    <row r="247" spans="1:24" ht="15.6" x14ac:dyDescent="0.2">
      <c r="A247" s="109"/>
      <c r="B247" s="95"/>
      <c r="C247" s="96"/>
      <c r="D247" s="96"/>
      <c r="E247" s="96"/>
      <c r="F247" s="96"/>
      <c r="G247" s="96"/>
      <c r="H247" s="96"/>
      <c r="I247" s="96"/>
      <c r="J247" s="96"/>
      <c r="K247" s="96"/>
      <c r="L247" s="923"/>
      <c r="M247" s="96"/>
      <c r="N247" s="96"/>
      <c r="O247" s="96"/>
      <c r="P247" s="96"/>
      <c r="Q247" s="96"/>
      <c r="R247" s="96"/>
      <c r="S247" s="96"/>
      <c r="T247" s="96"/>
      <c r="U247" s="923"/>
      <c r="V247" s="923"/>
      <c r="W247" s="96"/>
      <c r="X247" s="68"/>
    </row>
    <row r="248" spans="1:24" ht="15.6" x14ac:dyDescent="0.2">
      <c r="A248" s="109"/>
      <c r="B248" s="95"/>
      <c r="C248" s="96"/>
      <c r="D248" s="96"/>
      <c r="E248" s="96"/>
      <c r="F248" s="96"/>
      <c r="G248" s="96"/>
      <c r="H248" s="96"/>
      <c r="I248" s="96"/>
      <c r="J248" s="96"/>
      <c r="K248" s="96"/>
      <c r="L248" s="923"/>
      <c r="M248" s="96"/>
      <c r="N248" s="96"/>
      <c r="O248" s="96"/>
      <c r="P248" s="96"/>
      <c r="Q248" s="96"/>
      <c r="R248" s="96"/>
      <c r="S248" s="96"/>
      <c r="T248" s="96"/>
      <c r="U248" s="923"/>
      <c r="V248" s="923"/>
      <c r="W248" s="96"/>
      <c r="X248" s="68"/>
    </row>
    <row r="249" spans="1:24" ht="15.6" x14ac:dyDescent="0.2">
      <c r="A249" s="109"/>
      <c r="B249" s="95"/>
      <c r="C249" s="96"/>
      <c r="D249" s="96"/>
      <c r="E249" s="96"/>
      <c r="F249" s="96"/>
      <c r="G249" s="96"/>
      <c r="H249" s="96"/>
      <c r="I249" s="96"/>
      <c r="J249" s="96"/>
      <c r="K249" s="96"/>
      <c r="L249" s="923"/>
      <c r="M249" s="96"/>
      <c r="N249" s="96"/>
      <c r="O249" s="96"/>
      <c r="P249" s="96"/>
      <c r="Q249" s="96"/>
      <c r="R249" s="96"/>
      <c r="S249" s="96"/>
      <c r="T249" s="96"/>
      <c r="U249" s="923"/>
      <c r="V249" s="923"/>
      <c r="W249" s="96"/>
      <c r="X249" s="68"/>
    </row>
    <row r="250" spans="1:24" ht="15.6" x14ac:dyDescent="0.2">
      <c r="A250" s="109"/>
      <c r="B250" s="95"/>
      <c r="C250" s="96"/>
      <c r="D250" s="96"/>
      <c r="E250" s="96"/>
      <c r="F250" s="96"/>
      <c r="G250" s="96"/>
      <c r="H250" s="96"/>
      <c r="I250" s="96"/>
      <c r="J250" s="96"/>
      <c r="K250" s="96"/>
      <c r="L250" s="923"/>
      <c r="M250" s="96"/>
      <c r="N250" s="96"/>
      <c r="O250" s="96"/>
      <c r="P250" s="96"/>
      <c r="Q250" s="96"/>
      <c r="R250" s="96"/>
      <c r="S250" s="96"/>
      <c r="T250" s="96"/>
      <c r="U250" s="923"/>
      <c r="V250" s="923"/>
      <c r="W250" s="96"/>
      <c r="X250" s="68"/>
    </row>
    <row r="251" spans="1:24" ht="15.6" x14ac:dyDescent="0.2">
      <c r="A251" s="109"/>
      <c r="B251" s="95"/>
      <c r="C251" s="96"/>
      <c r="D251" s="96"/>
      <c r="E251" s="96"/>
      <c r="F251" s="96"/>
      <c r="G251" s="96"/>
      <c r="H251" s="96"/>
      <c r="I251" s="96"/>
      <c r="J251" s="96"/>
      <c r="K251" s="96"/>
      <c r="L251" s="923"/>
      <c r="M251" s="96"/>
      <c r="N251" s="96"/>
      <c r="O251" s="96"/>
      <c r="P251" s="96"/>
      <c r="Q251" s="96"/>
      <c r="R251" s="96"/>
      <c r="S251" s="96"/>
      <c r="T251" s="96"/>
      <c r="U251" s="923"/>
      <c r="V251" s="923"/>
      <c r="W251" s="96"/>
      <c r="X251" s="68"/>
    </row>
    <row r="252" spans="1:24" ht="15.6" x14ac:dyDescent="0.2">
      <c r="A252" s="109"/>
      <c r="B252" s="95"/>
      <c r="C252" s="96"/>
      <c r="D252" s="96"/>
      <c r="E252" s="96"/>
      <c r="F252" s="96"/>
      <c r="G252" s="96"/>
      <c r="H252" s="96"/>
      <c r="I252" s="96"/>
      <c r="J252" s="96"/>
      <c r="K252" s="96"/>
      <c r="L252" s="923"/>
      <c r="M252" s="96"/>
      <c r="N252" s="96"/>
      <c r="O252" s="96"/>
      <c r="P252" s="96"/>
      <c r="Q252" s="96"/>
      <c r="R252" s="96"/>
      <c r="S252" s="96"/>
      <c r="T252" s="96"/>
      <c r="U252" s="923"/>
      <c r="V252" s="923"/>
      <c r="W252" s="96"/>
      <c r="X252" s="68"/>
    </row>
    <row r="253" spans="1:24" ht="15.6" x14ac:dyDescent="0.2">
      <c r="A253" s="109"/>
      <c r="B253" s="95"/>
      <c r="C253" s="96"/>
      <c r="D253" s="96"/>
      <c r="E253" s="96"/>
      <c r="F253" s="96"/>
      <c r="G253" s="96"/>
      <c r="H253" s="96"/>
      <c r="I253" s="96"/>
      <c r="J253" s="96"/>
      <c r="K253" s="96"/>
      <c r="L253" s="923"/>
      <c r="M253" s="96"/>
      <c r="N253" s="96"/>
      <c r="O253" s="96"/>
      <c r="P253" s="96"/>
      <c r="Q253" s="96"/>
      <c r="R253" s="96"/>
      <c r="S253" s="96"/>
      <c r="T253" s="96"/>
      <c r="U253" s="923"/>
      <c r="V253" s="923"/>
      <c r="W253" s="96"/>
      <c r="X253" s="68"/>
    </row>
    <row r="254" spans="1:24" ht="15.6" x14ac:dyDescent="0.2">
      <c r="A254" s="109"/>
      <c r="B254" s="95"/>
      <c r="C254" s="96"/>
      <c r="D254" s="96"/>
      <c r="E254" s="96"/>
      <c r="F254" s="96"/>
      <c r="G254" s="96"/>
      <c r="H254" s="96"/>
      <c r="I254" s="96"/>
      <c r="J254" s="96"/>
      <c r="K254" s="96"/>
      <c r="L254" s="923"/>
      <c r="M254" s="96"/>
      <c r="N254" s="96"/>
      <c r="O254" s="96"/>
      <c r="P254" s="96"/>
      <c r="Q254" s="96"/>
      <c r="R254" s="96"/>
      <c r="S254" s="96"/>
      <c r="T254" s="96"/>
      <c r="U254" s="923"/>
      <c r="V254" s="923"/>
      <c r="W254" s="96"/>
      <c r="X254" s="68"/>
    </row>
    <row r="255" spans="1:24" ht="15.6" x14ac:dyDescent="0.2">
      <c r="A255" s="109"/>
      <c r="B255" s="95"/>
      <c r="C255" s="96"/>
      <c r="D255" s="96"/>
      <c r="E255" s="96"/>
      <c r="F255" s="96"/>
      <c r="G255" s="96"/>
      <c r="H255" s="96"/>
      <c r="I255" s="96"/>
      <c r="J255" s="96"/>
      <c r="K255" s="96"/>
      <c r="L255" s="923"/>
      <c r="M255" s="96"/>
      <c r="N255" s="96"/>
      <c r="O255" s="96"/>
      <c r="P255" s="96"/>
      <c r="Q255" s="96"/>
      <c r="R255" s="96"/>
      <c r="S255" s="96"/>
      <c r="T255" s="96"/>
      <c r="U255" s="923"/>
      <c r="V255" s="923"/>
      <c r="W255" s="96"/>
      <c r="X255" s="68"/>
    </row>
    <row r="256" spans="1:24" ht="15.6" x14ac:dyDescent="0.2">
      <c r="A256" s="109"/>
      <c r="B256" s="95"/>
      <c r="C256" s="96"/>
      <c r="D256" s="96"/>
      <c r="E256" s="96"/>
      <c r="F256" s="96"/>
      <c r="G256" s="96"/>
      <c r="H256" s="96"/>
      <c r="I256" s="96"/>
      <c r="J256" s="96"/>
      <c r="K256" s="96"/>
      <c r="L256" s="923"/>
      <c r="M256" s="96"/>
      <c r="N256" s="96"/>
      <c r="O256" s="96"/>
      <c r="P256" s="96"/>
      <c r="Q256" s="96"/>
      <c r="R256" s="96"/>
      <c r="S256" s="96"/>
      <c r="T256" s="96"/>
      <c r="U256" s="923"/>
      <c r="V256" s="923"/>
      <c r="W256" s="96"/>
      <c r="X256" s="68"/>
    </row>
    <row r="257" spans="1:24" ht="15.6" x14ac:dyDescent="0.2">
      <c r="A257" s="109"/>
      <c r="B257" s="95"/>
      <c r="C257" s="96"/>
      <c r="D257" s="96"/>
      <c r="E257" s="96"/>
      <c r="F257" s="96"/>
      <c r="G257" s="96"/>
      <c r="H257" s="96"/>
      <c r="I257" s="96"/>
      <c r="J257" s="96"/>
      <c r="K257" s="96"/>
      <c r="L257" s="923"/>
      <c r="M257" s="96"/>
      <c r="N257" s="96"/>
      <c r="O257" s="96"/>
      <c r="P257" s="96"/>
      <c r="Q257" s="96"/>
      <c r="R257" s="96"/>
      <c r="S257" s="96"/>
      <c r="T257" s="96"/>
      <c r="U257" s="923"/>
      <c r="V257" s="923"/>
      <c r="W257" s="96"/>
      <c r="X257" s="68"/>
    </row>
    <row r="258" spans="1:24" ht="15.6" x14ac:dyDescent="0.2">
      <c r="A258" s="109"/>
      <c r="B258" s="95"/>
      <c r="C258" s="96"/>
      <c r="D258" s="96"/>
      <c r="E258" s="96"/>
      <c r="F258" s="96"/>
      <c r="G258" s="96"/>
      <c r="H258" s="96"/>
      <c r="I258" s="96"/>
      <c r="J258" s="96"/>
      <c r="K258" s="96"/>
      <c r="L258" s="923"/>
      <c r="M258" s="96"/>
      <c r="N258" s="96"/>
      <c r="O258" s="96"/>
      <c r="P258" s="96"/>
      <c r="Q258" s="96"/>
      <c r="R258" s="96"/>
      <c r="S258" s="96"/>
      <c r="T258" s="96"/>
      <c r="U258" s="923"/>
      <c r="V258" s="923"/>
      <c r="W258" s="96"/>
      <c r="X258" s="68"/>
    </row>
    <row r="259" spans="1:24" ht="15.6" x14ac:dyDescent="0.2">
      <c r="A259" s="109"/>
      <c r="B259" s="95"/>
      <c r="C259" s="96"/>
      <c r="D259" s="96"/>
      <c r="E259" s="96"/>
      <c r="F259" s="96"/>
      <c r="G259" s="96"/>
      <c r="H259" s="96"/>
      <c r="I259" s="96"/>
      <c r="J259" s="96"/>
      <c r="K259" s="96"/>
      <c r="L259" s="923"/>
      <c r="M259" s="96"/>
      <c r="N259" s="96"/>
      <c r="O259" s="96"/>
      <c r="P259" s="96"/>
      <c r="Q259" s="96"/>
      <c r="R259" s="96"/>
      <c r="S259" s="96"/>
      <c r="T259" s="96"/>
      <c r="U259" s="923"/>
      <c r="V259" s="923"/>
      <c r="W259" s="96"/>
      <c r="X259" s="68"/>
    </row>
    <row r="260" spans="1:24" ht="15.6" x14ac:dyDescent="0.2">
      <c r="A260" s="109"/>
      <c r="B260" s="95"/>
      <c r="C260" s="96"/>
      <c r="D260" s="96"/>
      <c r="E260" s="96"/>
      <c r="F260" s="96"/>
      <c r="G260" s="96"/>
      <c r="H260" s="96"/>
      <c r="I260" s="96"/>
      <c r="J260" s="96"/>
      <c r="K260" s="96"/>
      <c r="L260" s="923"/>
      <c r="M260" s="96"/>
      <c r="N260" s="96"/>
      <c r="O260" s="96"/>
      <c r="P260" s="96"/>
      <c r="Q260" s="96"/>
      <c r="R260" s="96"/>
      <c r="S260" s="96"/>
      <c r="T260" s="96"/>
      <c r="U260" s="923"/>
      <c r="V260" s="923"/>
      <c r="W260" s="96"/>
      <c r="X260" s="68"/>
    </row>
    <row r="261" spans="1:24" ht="15.6" x14ac:dyDescent="0.2">
      <c r="A261" s="109"/>
      <c r="B261" s="95"/>
      <c r="C261" s="96"/>
      <c r="D261" s="96"/>
      <c r="E261" s="96"/>
      <c r="F261" s="96"/>
      <c r="G261" s="96"/>
      <c r="H261" s="96"/>
      <c r="I261" s="96"/>
      <c r="J261" s="96"/>
      <c r="K261" s="96"/>
      <c r="L261" s="923"/>
      <c r="M261" s="96"/>
      <c r="N261" s="96"/>
      <c r="O261" s="96"/>
      <c r="P261" s="96"/>
      <c r="Q261" s="96"/>
      <c r="R261" s="96"/>
      <c r="S261" s="96"/>
      <c r="T261" s="96"/>
      <c r="U261" s="923"/>
      <c r="V261" s="923"/>
      <c r="W261" s="96"/>
      <c r="X261" s="68"/>
    </row>
    <row r="262" spans="1:24" ht="15.6" x14ac:dyDescent="0.2">
      <c r="A262" s="109"/>
      <c r="B262" s="95"/>
      <c r="C262" s="96"/>
      <c r="D262" s="96"/>
      <c r="E262" s="96"/>
      <c r="F262" s="96"/>
      <c r="G262" s="96"/>
      <c r="H262" s="96"/>
      <c r="I262" s="96"/>
      <c r="J262" s="96"/>
      <c r="K262" s="96"/>
      <c r="L262" s="923"/>
      <c r="M262" s="96"/>
      <c r="N262" s="96"/>
      <c r="O262" s="96"/>
      <c r="P262" s="96"/>
      <c r="Q262" s="96"/>
      <c r="R262" s="96"/>
      <c r="S262" s="96"/>
      <c r="T262" s="96"/>
      <c r="U262" s="923"/>
      <c r="V262" s="923"/>
      <c r="W262" s="96"/>
      <c r="X262" s="68"/>
    </row>
    <row r="263" spans="1:24" ht="15.6" x14ac:dyDescent="0.2">
      <c r="A263" s="109"/>
      <c r="B263" s="95"/>
      <c r="C263" s="96"/>
      <c r="D263" s="96"/>
      <c r="E263" s="96"/>
      <c r="F263" s="96"/>
      <c r="G263" s="96"/>
      <c r="H263" s="96"/>
      <c r="I263" s="96"/>
      <c r="J263" s="96"/>
      <c r="K263" s="96"/>
      <c r="L263" s="923"/>
      <c r="M263" s="96"/>
      <c r="N263" s="96"/>
      <c r="O263" s="96"/>
      <c r="P263" s="96"/>
      <c r="Q263" s="96"/>
      <c r="R263" s="96"/>
      <c r="S263" s="96"/>
      <c r="T263" s="96"/>
      <c r="U263" s="923"/>
      <c r="V263" s="923"/>
      <c r="W263" s="96"/>
      <c r="X263" s="68"/>
    </row>
    <row r="264" spans="1:24" ht="15.6" x14ac:dyDescent="0.2">
      <c r="A264" s="109"/>
      <c r="B264" s="95"/>
      <c r="C264" s="96"/>
      <c r="D264" s="96"/>
      <c r="E264" s="96"/>
      <c r="F264" s="96"/>
      <c r="G264" s="96"/>
      <c r="H264" s="96"/>
      <c r="I264" s="96"/>
      <c r="J264" s="96"/>
      <c r="K264" s="96"/>
      <c r="L264" s="923"/>
      <c r="M264" s="96"/>
      <c r="N264" s="96"/>
      <c r="O264" s="96"/>
      <c r="P264" s="96"/>
      <c r="Q264" s="96"/>
      <c r="R264" s="96"/>
      <c r="S264" s="96"/>
      <c r="T264" s="96"/>
      <c r="U264" s="923"/>
      <c r="V264" s="923"/>
      <c r="W264" s="96"/>
      <c r="X264" s="68"/>
    </row>
    <row r="265" spans="1:24" ht="15.6" x14ac:dyDescent="0.2">
      <c r="A265" s="109"/>
      <c r="B265" s="95"/>
      <c r="C265" s="96"/>
      <c r="D265" s="96"/>
      <c r="E265" s="96"/>
      <c r="F265" s="96"/>
      <c r="G265" s="96"/>
      <c r="H265" s="96"/>
      <c r="I265" s="96"/>
      <c r="J265" s="96"/>
      <c r="K265" s="96"/>
      <c r="L265" s="923"/>
      <c r="M265" s="96"/>
      <c r="N265" s="96"/>
      <c r="O265" s="96"/>
      <c r="P265" s="96"/>
      <c r="Q265" s="96"/>
      <c r="R265" s="96"/>
      <c r="S265" s="96"/>
      <c r="T265" s="96"/>
      <c r="U265" s="923"/>
      <c r="V265" s="923"/>
      <c r="W265" s="96"/>
      <c r="X265" s="68"/>
    </row>
    <row r="266" spans="1:24" ht="15.6" x14ac:dyDescent="0.2">
      <c r="A266" s="109"/>
      <c r="B266" s="95"/>
      <c r="C266" s="96"/>
      <c r="D266" s="96"/>
      <c r="E266" s="96"/>
      <c r="F266" s="96"/>
      <c r="G266" s="96"/>
      <c r="H266" s="96"/>
      <c r="I266" s="96"/>
      <c r="J266" s="96"/>
      <c r="K266" s="96"/>
      <c r="L266" s="923"/>
      <c r="M266" s="96"/>
      <c r="N266" s="96"/>
      <c r="O266" s="96"/>
      <c r="P266" s="96"/>
      <c r="Q266" s="96"/>
      <c r="R266" s="96"/>
      <c r="S266" s="96"/>
      <c r="T266" s="96"/>
      <c r="U266" s="923"/>
      <c r="V266" s="923"/>
      <c r="W266" s="96"/>
      <c r="X266" s="68"/>
    </row>
    <row r="267" spans="1:24" ht="15.6" x14ac:dyDescent="0.2">
      <c r="A267" s="109"/>
      <c r="B267" s="95"/>
      <c r="C267" s="96"/>
      <c r="D267" s="96"/>
      <c r="E267" s="96"/>
      <c r="F267" s="96"/>
      <c r="G267" s="96"/>
      <c r="H267" s="96"/>
      <c r="I267" s="96"/>
      <c r="J267" s="96"/>
      <c r="K267" s="96"/>
      <c r="L267" s="923"/>
      <c r="M267" s="96"/>
      <c r="N267" s="96"/>
      <c r="O267" s="96"/>
      <c r="P267" s="96"/>
      <c r="Q267" s="96"/>
      <c r="R267" s="96"/>
      <c r="S267" s="96"/>
      <c r="T267" s="96"/>
      <c r="U267" s="923"/>
      <c r="V267" s="923"/>
      <c r="W267" s="96"/>
      <c r="X267" s="68"/>
    </row>
    <row r="268" spans="1:24" ht="15.6" x14ac:dyDescent="0.2">
      <c r="A268" s="109"/>
      <c r="B268" s="95"/>
      <c r="C268" s="96"/>
      <c r="D268" s="96"/>
      <c r="E268" s="96"/>
      <c r="F268" s="96"/>
      <c r="G268" s="96"/>
      <c r="H268" s="96"/>
      <c r="I268" s="96"/>
      <c r="J268" s="96"/>
      <c r="K268" s="96"/>
      <c r="L268" s="923"/>
      <c r="M268" s="96"/>
      <c r="N268" s="96"/>
      <c r="O268" s="96"/>
      <c r="P268" s="96"/>
      <c r="Q268" s="96"/>
      <c r="R268" s="96"/>
      <c r="S268" s="96"/>
      <c r="T268" s="96"/>
      <c r="U268" s="923"/>
      <c r="V268" s="923"/>
      <c r="W268" s="96"/>
      <c r="X268" s="68"/>
    </row>
    <row r="269" spans="1:24" ht="15.6" x14ac:dyDescent="0.2">
      <c r="A269" s="109"/>
      <c r="B269" s="95"/>
      <c r="C269" s="96"/>
      <c r="D269" s="96"/>
      <c r="E269" s="96"/>
      <c r="F269" s="96"/>
      <c r="G269" s="96"/>
      <c r="H269" s="96"/>
      <c r="I269" s="96"/>
      <c r="J269" s="96"/>
      <c r="K269" s="96"/>
      <c r="L269" s="923"/>
      <c r="M269" s="96"/>
      <c r="N269" s="96"/>
      <c r="O269" s="96"/>
      <c r="P269" s="96"/>
      <c r="Q269" s="96"/>
      <c r="R269" s="96"/>
      <c r="S269" s="96"/>
      <c r="T269" s="96"/>
      <c r="U269" s="923"/>
      <c r="V269" s="923"/>
      <c r="W269" s="96"/>
      <c r="X269" s="68"/>
    </row>
    <row r="270" spans="1:24" ht="15.6" x14ac:dyDescent="0.2">
      <c r="A270" s="109"/>
      <c r="B270" s="95"/>
      <c r="C270" s="96"/>
      <c r="D270" s="96"/>
      <c r="E270" s="96"/>
      <c r="F270" s="96"/>
      <c r="G270" s="96"/>
      <c r="H270" s="96"/>
      <c r="I270" s="96"/>
      <c r="J270" s="96"/>
      <c r="K270" s="96"/>
      <c r="L270" s="923"/>
      <c r="M270" s="96"/>
      <c r="N270" s="96"/>
      <c r="O270" s="96"/>
      <c r="P270" s="96"/>
      <c r="Q270" s="96"/>
      <c r="R270" s="96"/>
      <c r="S270" s="96"/>
      <c r="T270" s="96"/>
      <c r="U270" s="923"/>
      <c r="V270" s="923"/>
      <c r="W270" s="96"/>
      <c r="X270" s="68"/>
    </row>
    <row r="271" spans="1:24" ht="15.6" x14ac:dyDescent="0.2">
      <c r="A271" s="109"/>
      <c r="B271" s="95"/>
      <c r="C271" s="96"/>
      <c r="D271" s="96"/>
      <c r="E271" s="96"/>
      <c r="F271" s="96"/>
      <c r="G271" s="96"/>
      <c r="H271" s="96"/>
      <c r="I271" s="96"/>
      <c r="J271" s="96"/>
      <c r="K271" s="96"/>
      <c r="L271" s="923"/>
      <c r="M271" s="96"/>
      <c r="N271" s="96"/>
      <c r="O271" s="96"/>
      <c r="P271" s="96"/>
      <c r="Q271" s="96"/>
      <c r="R271" s="96"/>
      <c r="S271" s="96"/>
      <c r="T271" s="96"/>
      <c r="U271" s="923"/>
      <c r="V271" s="923"/>
      <c r="W271" s="96"/>
      <c r="X271" s="68"/>
    </row>
    <row r="272" spans="1:24" ht="15.6" x14ac:dyDescent="0.2">
      <c r="A272" s="109"/>
      <c r="B272" s="95"/>
      <c r="C272" s="96"/>
      <c r="D272" s="96"/>
      <c r="E272" s="96"/>
      <c r="F272" s="96"/>
      <c r="G272" s="96"/>
      <c r="H272" s="96"/>
      <c r="I272" s="96"/>
      <c r="J272" s="96"/>
      <c r="K272" s="96"/>
      <c r="L272" s="923"/>
      <c r="M272" s="96"/>
      <c r="N272" s="96"/>
      <c r="O272" s="96"/>
      <c r="P272" s="96"/>
      <c r="Q272" s="96"/>
      <c r="R272" s="96"/>
      <c r="S272" s="96"/>
      <c r="T272" s="96"/>
      <c r="U272" s="923"/>
      <c r="V272" s="923"/>
      <c r="W272" s="96"/>
      <c r="X272" s="68"/>
    </row>
    <row r="273" spans="1:24" ht="15.6" x14ac:dyDescent="0.2">
      <c r="A273" s="109"/>
      <c r="B273" s="95"/>
      <c r="C273" s="96"/>
      <c r="D273" s="96"/>
      <c r="E273" s="96"/>
      <c r="F273" s="96"/>
      <c r="G273" s="96"/>
      <c r="H273" s="96"/>
      <c r="I273" s="96"/>
      <c r="J273" s="96"/>
      <c r="K273" s="96"/>
      <c r="L273" s="923"/>
      <c r="M273" s="96"/>
      <c r="N273" s="96"/>
      <c r="O273" s="96"/>
      <c r="P273" s="96"/>
      <c r="Q273" s="96"/>
      <c r="R273" s="96"/>
      <c r="S273" s="96"/>
      <c r="T273" s="96"/>
      <c r="U273" s="923"/>
      <c r="V273" s="923"/>
      <c r="W273" s="96"/>
      <c r="X273" s="68"/>
    </row>
    <row r="274" spans="1:24" ht="15.6" x14ac:dyDescent="0.2">
      <c r="A274" s="109"/>
      <c r="B274" s="95"/>
      <c r="C274" s="96"/>
      <c r="D274" s="96"/>
      <c r="E274" s="96"/>
      <c r="F274" s="96"/>
      <c r="G274" s="96"/>
      <c r="H274" s="96"/>
      <c r="I274" s="96"/>
      <c r="J274" s="96"/>
      <c r="K274" s="96"/>
      <c r="L274" s="923"/>
      <c r="M274" s="96"/>
      <c r="N274" s="96"/>
      <c r="O274" s="96"/>
      <c r="P274" s="96"/>
      <c r="Q274" s="96"/>
      <c r="R274" s="96"/>
      <c r="S274" s="96"/>
      <c r="T274" s="96"/>
      <c r="U274" s="923"/>
      <c r="V274" s="923"/>
      <c r="W274" s="96"/>
      <c r="X274" s="68"/>
    </row>
  </sheetData>
  <sheetProtection algorithmName="SHA-512" hashValue="vN5VAr15tMeMMDsgaDQEF4NHQwXDyyf3oILzzgtLax9oklBFsW706P8RYp8IaDFL1Xy8ko0qVNQiFSJPJhkOWw==" saltValue="Q0rQrrD3rOb/JFy2kW/Uag==" spinCount="100000" sheet="1" objects="1" scenarios="1"/>
  <autoFilter ref="A1:X188"/>
  <mergeCells count="13">
    <mergeCell ref="L1:L2"/>
    <mergeCell ref="M1:M2"/>
    <mergeCell ref="N1:N2"/>
    <mergeCell ref="O1:O2"/>
    <mergeCell ref="P1:P2"/>
    <mergeCell ref="Q1:Q2"/>
    <mergeCell ref="X1:X2"/>
    <mergeCell ref="W1:W2"/>
    <mergeCell ref="R1:R2"/>
    <mergeCell ref="S1:S2"/>
    <mergeCell ref="T1:T2"/>
    <mergeCell ref="U1:U2"/>
    <mergeCell ref="V1:V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0" firstPageNumber="80" orientation="landscape" useFirstPageNumber="1" r:id="rId1"/>
  <headerFooter scaleWithDoc="0" alignWithMargins="0">
    <oddFooter>&amp;C&amp;P</oddFooter>
  </headerFooter>
  <rowBreaks count="1" manualBreakCount="1">
    <brk id="160" max="24" man="1"/>
  </rowBreaks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43"/>
  <sheetViews>
    <sheetView view="pageBreakPreview" zoomScale="75" zoomScaleSheetLayoutView="75" workbookViewId="0">
      <pane xSplit="2" ySplit="5" topLeftCell="C6" activePane="bottomRight" state="frozen"/>
      <selection activeCell="AC15" sqref="AC15:AE189"/>
      <selection pane="topRight" activeCell="AC15" sqref="AC15:AE189"/>
      <selection pane="bottomLeft" activeCell="AC15" sqref="AC15:AE189"/>
      <selection pane="bottomRight" activeCell="L1" sqref="L1:AA1048576"/>
    </sheetView>
  </sheetViews>
  <sheetFormatPr defaultColWidth="11.44140625" defaultRowHeight="10.199999999999999" x14ac:dyDescent="0.2"/>
  <cols>
    <col min="1" max="1" width="17.88671875" style="98" customWidth="1"/>
    <col min="2" max="2" width="42.88671875" style="99" customWidth="1"/>
    <col min="3" max="3" width="11.5546875" style="97" customWidth="1"/>
    <col min="4" max="4" width="10.44140625" style="97" customWidth="1"/>
    <col min="5" max="5" width="15" style="97" customWidth="1"/>
    <col min="6" max="6" width="11.109375" style="97" customWidth="1"/>
    <col min="7" max="7" width="10.44140625" style="97" customWidth="1"/>
    <col min="8" max="8" width="11" style="97" customWidth="1"/>
    <col min="9" max="9" width="11.109375" style="97" customWidth="1"/>
    <col min="10" max="10" width="9.88671875" style="97" customWidth="1"/>
    <col min="11" max="12" width="12.109375" style="97" customWidth="1"/>
    <col min="13" max="13" width="12.5546875" style="97" hidden="1" customWidth="1"/>
    <col min="14" max="14" width="13" style="97" hidden="1" customWidth="1"/>
    <col min="15" max="15" width="11.88671875" style="97" hidden="1" customWidth="1"/>
    <col min="16" max="16" width="11.5546875" style="97" hidden="1" customWidth="1"/>
    <col min="17" max="17" width="10.44140625" style="97" hidden="1" customWidth="1"/>
    <col min="18" max="18" width="13.5546875" style="97" hidden="1" customWidth="1"/>
    <col min="19" max="19" width="15.44140625" style="97" hidden="1" customWidth="1"/>
    <col min="20" max="21" width="13.5546875" style="97" hidden="1" customWidth="1"/>
    <col min="22" max="22" width="15.5546875" style="97" hidden="1" customWidth="1"/>
    <col min="23" max="23" width="15.5546875" style="97" customWidth="1"/>
    <col min="24" max="133" width="11.44140625" style="45"/>
    <col min="134" max="134" width="17.44140625" style="45" customWidth="1"/>
    <col min="135" max="135" width="33.5546875" style="45" customWidth="1"/>
    <col min="136" max="136" width="10.109375" style="45" customWidth="1"/>
    <col min="137" max="137" width="8.88671875" style="45" customWidth="1"/>
    <col min="138" max="138" width="10.44140625" style="45" customWidth="1"/>
    <col min="139" max="139" width="10.5546875" style="45" customWidth="1"/>
    <col min="140" max="140" width="10.44140625" style="45" customWidth="1"/>
    <col min="141" max="141" width="14.88671875" style="45" customWidth="1"/>
    <col min="142" max="142" width="11.109375" style="45" customWidth="1"/>
    <col min="143" max="143" width="9.88671875" style="45" customWidth="1"/>
    <col min="144" max="144" width="9.109375" style="45" customWidth="1"/>
    <col min="145" max="145" width="14.44140625" style="45" customWidth="1"/>
    <col min="146" max="146" width="13.109375" style="45" customWidth="1"/>
    <col min="147" max="389" width="11.44140625" style="45"/>
    <col min="390" max="390" width="17.44140625" style="45" customWidth="1"/>
    <col min="391" max="391" width="33.5546875" style="45" customWidth="1"/>
    <col min="392" max="392" width="10.109375" style="45" customWidth="1"/>
    <col min="393" max="393" width="8.88671875" style="45" customWidth="1"/>
    <col min="394" max="394" width="10.44140625" style="45" customWidth="1"/>
    <col min="395" max="395" width="10.5546875" style="45" customWidth="1"/>
    <col min="396" max="396" width="10.44140625" style="45" customWidth="1"/>
    <col min="397" max="397" width="14.88671875" style="45" customWidth="1"/>
    <col min="398" max="398" width="11.109375" style="45" customWidth="1"/>
    <col min="399" max="399" width="9.88671875" style="45" customWidth="1"/>
    <col min="400" max="400" width="9.109375" style="45" customWidth="1"/>
    <col min="401" max="401" width="14.44140625" style="45" customWidth="1"/>
    <col min="402" max="402" width="13.109375" style="45" customWidth="1"/>
    <col min="403" max="645" width="11.44140625" style="45"/>
    <col min="646" max="646" width="17.44140625" style="45" customWidth="1"/>
    <col min="647" max="647" width="33.5546875" style="45" customWidth="1"/>
    <col min="648" max="648" width="10.109375" style="45" customWidth="1"/>
    <col min="649" max="649" width="8.88671875" style="45" customWidth="1"/>
    <col min="650" max="650" width="10.44140625" style="45" customWidth="1"/>
    <col min="651" max="651" width="10.5546875" style="45" customWidth="1"/>
    <col min="652" max="652" width="10.44140625" style="45" customWidth="1"/>
    <col min="653" max="653" width="14.88671875" style="45" customWidth="1"/>
    <col min="654" max="654" width="11.109375" style="45" customWidth="1"/>
    <col min="655" max="655" width="9.88671875" style="45" customWidth="1"/>
    <col min="656" max="656" width="9.109375" style="45" customWidth="1"/>
    <col min="657" max="657" width="14.44140625" style="45" customWidth="1"/>
    <col min="658" max="658" width="13.109375" style="45" customWidth="1"/>
    <col min="659" max="901" width="11.44140625" style="45"/>
    <col min="902" max="902" width="17.44140625" style="45" customWidth="1"/>
    <col min="903" max="903" width="33.5546875" style="45" customWidth="1"/>
    <col min="904" max="904" width="10.109375" style="45" customWidth="1"/>
    <col min="905" max="905" width="8.88671875" style="45" customWidth="1"/>
    <col min="906" max="906" width="10.44140625" style="45" customWidth="1"/>
    <col min="907" max="907" width="10.5546875" style="45" customWidth="1"/>
    <col min="908" max="908" width="10.44140625" style="45" customWidth="1"/>
    <col min="909" max="909" width="14.88671875" style="45" customWidth="1"/>
    <col min="910" max="910" width="11.109375" style="45" customWidth="1"/>
    <col min="911" max="911" width="9.88671875" style="45" customWidth="1"/>
    <col min="912" max="912" width="9.109375" style="45" customWidth="1"/>
    <col min="913" max="913" width="14.44140625" style="45" customWidth="1"/>
    <col min="914" max="914" width="13.109375" style="45" customWidth="1"/>
    <col min="915" max="1157" width="11.44140625" style="45"/>
    <col min="1158" max="1158" width="17.44140625" style="45" customWidth="1"/>
    <col min="1159" max="1159" width="33.5546875" style="45" customWidth="1"/>
    <col min="1160" max="1160" width="10.109375" style="45" customWidth="1"/>
    <col min="1161" max="1161" width="8.88671875" style="45" customWidth="1"/>
    <col min="1162" max="1162" width="10.44140625" style="45" customWidth="1"/>
    <col min="1163" max="1163" width="10.5546875" style="45" customWidth="1"/>
    <col min="1164" max="1164" width="10.44140625" style="45" customWidth="1"/>
    <col min="1165" max="1165" width="14.88671875" style="45" customWidth="1"/>
    <col min="1166" max="1166" width="11.109375" style="45" customWidth="1"/>
    <col min="1167" max="1167" width="9.88671875" style="45" customWidth="1"/>
    <col min="1168" max="1168" width="9.109375" style="45" customWidth="1"/>
    <col min="1169" max="1169" width="14.44140625" style="45" customWidth="1"/>
    <col min="1170" max="1170" width="13.109375" style="45" customWidth="1"/>
    <col min="1171" max="1413" width="11.44140625" style="45"/>
    <col min="1414" max="1414" width="17.44140625" style="45" customWidth="1"/>
    <col min="1415" max="1415" width="33.5546875" style="45" customWidth="1"/>
    <col min="1416" max="1416" width="10.109375" style="45" customWidth="1"/>
    <col min="1417" max="1417" width="8.88671875" style="45" customWidth="1"/>
    <col min="1418" max="1418" width="10.44140625" style="45" customWidth="1"/>
    <col min="1419" max="1419" width="10.5546875" style="45" customWidth="1"/>
    <col min="1420" max="1420" width="10.44140625" style="45" customWidth="1"/>
    <col min="1421" max="1421" width="14.88671875" style="45" customWidth="1"/>
    <col min="1422" max="1422" width="11.109375" style="45" customWidth="1"/>
    <col min="1423" max="1423" width="9.88671875" style="45" customWidth="1"/>
    <col min="1424" max="1424" width="9.109375" style="45" customWidth="1"/>
    <col min="1425" max="1425" width="14.44140625" style="45" customWidth="1"/>
    <col min="1426" max="1426" width="13.109375" style="45" customWidth="1"/>
    <col min="1427" max="1669" width="11.44140625" style="45"/>
    <col min="1670" max="1670" width="17.44140625" style="45" customWidth="1"/>
    <col min="1671" max="1671" width="33.5546875" style="45" customWidth="1"/>
    <col min="1672" max="1672" width="10.109375" style="45" customWidth="1"/>
    <col min="1673" max="1673" width="8.88671875" style="45" customWidth="1"/>
    <col min="1674" max="1674" width="10.44140625" style="45" customWidth="1"/>
    <col min="1675" max="1675" width="10.5546875" style="45" customWidth="1"/>
    <col min="1676" max="1676" width="10.44140625" style="45" customWidth="1"/>
    <col min="1677" max="1677" width="14.88671875" style="45" customWidth="1"/>
    <col min="1678" max="1678" width="11.109375" style="45" customWidth="1"/>
    <col min="1679" max="1679" width="9.88671875" style="45" customWidth="1"/>
    <col min="1680" max="1680" width="9.109375" style="45" customWidth="1"/>
    <col min="1681" max="1681" width="14.44140625" style="45" customWidth="1"/>
    <col min="1682" max="1682" width="13.109375" style="45" customWidth="1"/>
    <col min="1683" max="1925" width="11.44140625" style="45"/>
    <col min="1926" max="1926" width="17.44140625" style="45" customWidth="1"/>
    <col min="1927" max="1927" width="33.5546875" style="45" customWidth="1"/>
    <col min="1928" max="1928" width="10.109375" style="45" customWidth="1"/>
    <col min="1929" max="1929" width="8.88671875" style="45" customWidth="1"/>
    <col min="1930" max="1930" width="10.44140625" style="45" customWidth="1"/>
    <col min="1931" max="1931" width="10.5546875" style="45" customWidth="1"/>
    <col min="1932" max="1932" width="10.44140625" style="45" customWidth="1"/>
    <col min="1933" max="1933" width="14.88671875" style="45" customWidth="1"/>
    <col min="1934" max="1934" width="11.109375" style="45" customWidth="1"/>
    <col min="1935" max="1935" width="9.88671875" style="45" customWidth="1"/>
    <col min="1936" max="1936" width="9.109375" style="45" customWidth="1"/>
    <col min="1937" max="1937" width="14.44140625" style="45" customWidth="1"/>
    <col min="1938" max="1938" width="13.109375" style="45" customWidth="1"/>
    <col min="1939" max="2181" width="11.44140625" style="45"/>
    <col min="2182" max="2182" width="17.44140625" style="45" customWidth="1"/>
    <col min="2183" max="2183" width="33.5546875" style="45" customWidth="1"/>
    <col min="2184" max="2184" width="10.109375" style="45" customWidth="1"/>
    <col min="2185" max="2185" width="8.88671875" style="45" customWidth="1"/>
    <col min="2186" max="2186" width="10.44140625" style="45" customWidth="1"/>
    <col min="2187" max="2187" width="10.5546875" style="45" customWidth="1"/>
    <col min="2188" max="2188" width="10.44140625" style="45" customWidth="1"/>
    <col min="2189" max="2189" width="14.88671875" style="45" customWidth="1"/>
    <col min="2190" max="2190" width="11.109375" style="45" customWidth="1"/>
    <col min="2191" max="2191" width="9.88671875" style="45" customWidth="1"/>
    <col min="2192" max="2192" width="9.109375" style="45" customWidth="1"/>
    <col min="2193" max="2193" width="14.44140625" style="45" customWidth="1"/>
    <col min="2194" max="2194" width="13.109375" style="45" customWidth="1"/>
    <col min="2195" max="2437" width="11.44140625" style="45"/>
    <col min="2438" max="2438" width="17.44140625" style="45" customWidth="1"/>
    <col min="2439" max="2439" width="33.5546875" style="45" customWidth="1"/>
    <col min="2440" max="2440" width="10.109375" style="45" customWidth="1"/>
    <col min="2441" max="2441" width="8.88671875" style="45" customWidth="1"/>
    <col min="2442" max="2442" width="10.44140625" style="45" customWidth="1"/>
    <col min="2443" max="2443" width="10.5546875" style="45" customWidth="1"/>
    <col min="2444" max="2444" width="10.44140625" style="45" customWidth="1"/>
    <col min="2445" max="2445" width="14.88671875" style="45" customWidth="1"/>
    <col min="2446" max="2446" width="11.109375" style="45" customWidth="1"/>
    <col min="2447" max="2447" width="9.88671875" style="45" customWidth="1"/>
    <col min="2448" max="2448" width="9.109375" style="45" customWidth="1"/>
    <col min="2449" max="2449" width="14.44140625" style="45" customWidth="1"/>
    <col min="2450" max="2450" width="13.109375" style="45" customWidth="1"/>
    <col min="2451" max="2693" width="11.44140625" style="45"/>
    <col min="2694" max="2694" width="17.44140625" style="45" customWidth="1"/>
    <col min="2695" max="2695" width="33.5546875" style="45" customWidth="1"/>
    <col min="2696" max="2696" width="10.109375" style="45" customWidth="1"/>
    <col min="2697" max="2697" width="8.88671875" style="45" customWidth="1"/>
    <col min="2698" max="2698" width="10.44140625" style="45" customWidth="1"/>
    <col min="2699" max="2699" width="10.5546875" style="45" customWidth="1"/>
    <col min="2700" max="2700" width="10.44140625" style="45" customWidth="1"/>
    <col min="2701" max="2701" width="14.88671875" style="45" customWidth="1"/>
    <col min="2702" max="2702" width="11.109375" style="45" customWidth="1"/>
    <col min="2703" max="2703" width="9.88671875" style="45" customWidth="1"/>
    <col min="2704" max="2704" width="9.109375" style="45" customWidth="1"/>
    <col min="2705" max="2705" width="14.44140625" style="45" customWidth="1"/>
    <col min="2706" max="2706" width="13.109375" style="45" customWidth="1"/>
    <col min="2707" max="2949" width="11.44140625" style="45"/>
    <col min="2950" max="2950" width="17.44140625" style="45" customWidth="1"/>
    <col min="2951" max="2951" width="33.5546875" style="45" customWidth="1"/>
    <col min="2952" max="2952" width="10.109375" style="45" customWidth="1"/>
    <col min="2953" max="2953" width="8.88671875" style="45" customWidth="1"/>
    <col min="2954" max="2954" width="10.44140625" style="45" customWidth="1"/>
    <col min="2955" max="2955" width="10.5546875" style="45" customWidth="1"/>
    <col min="2956" max="2956" width="10.44140625" style="45" customWidth="1"/>
    <col min="2957" max="2957" width="14.88671875" style="45" customWidth="1"/>
    <col min="2958" max="2958" width="11.109375" style="45" customWidth="1"/>
    <col min="2959" max="2959" width="9.88671875" style="45" customWidth="1"/>
    <col min="2960" max="2960" width="9.109375" style="45" customWidth="1"/>
    <col min="2961" max="2961" width="14.44140625" style="45" customWidth="1"/>
    <col min="2962" max="2962" width="13.109375" style="45" customWidth="1"/>
    <col min="2963" max="3205" width="11.44140625" style="45"/>
    <col min="3206" max="3206" width="17.44140625" style="45" customWidth="1"/>
    <col min="3207" max="3207" width="33.5546875" style="45" customWidth="1"/>
    <col min="3208" max="3208" width="10.109375" style="45" customWidth="1"/>
    <col min="3209" max="3209" width="8.88671875" style="45" customWidth="1"/>
    <col min="3210" max="3210" width="10.44140625" style="45" customWidth="1"/>
    <col min="3211" max="3211" width="10.5546875" style="45" customWidth="1"/>
    <col min="3212" max="3212" width="10.44140625" style="45" customWidth="1"/>
    <col min="3213" max="3213" width="14.88671875" style="45" customWidth="1"/>
    <col min="3214" max="3214" width="11.109375" style="45" customWidth="1"/>
    <col min="3215" max="3215" width="9.88671875" style="45" customWidth="1"/>
    <col min="3216" max="3216" width="9.109375" style="45" customWidth="1"/>
    <col min="3217" max="3217" width="14.44140625" style="45" customWidth="1"/>
    <col min="3218" max="3218" width="13.109375" style="45" customWidth="1"/>
    <col min="3219" max="3461" width="11.44140625" style="45"/>
    <col min="3462" max="3462" width="17.44140625" style="45" customWidth="1"/>
    <col min="3463" max="3463" width="33.5546875" style="45" customWidth="1"/>
    <col min="3464" max="3464" width="10.109375" style="45" customWidth="1"/>
    <col min="3465" max="3465" width="8.88671875" style="45" customWidth="1"/>
    <col min="3466" max="3466" width="10.44140625" style="45" customWidth="1"/>
    <col min="3467" max="3467" width="10.5546875" style="45" customWidth="1"/>
    <col min="3468" max="3468" width="10.44140625" style="45" customWidth="1"/>
    <col min="3469" max="3469" width="14.88671875" style="45" customWidth="1"/>
    <col min="3470" max="3470" width="11.109375" style="45" customWidth="1"/>
    <col min="3471" max="3471" width="9.88671875" style="45" customWidth="1"/>
    <col min="3472" max="3472" width="9.109375" style="45" customWidth="1"/>
    <col min="3473" max="3473" width="14.44140625" style="45" customWidth="1"/>
    <col min="3474" max="3474" width="13.109375" style="45" customWidth="1"/>
    <col min="3475" max="3717" width="11.44140625" style="45"/>
    <col min="3718" max="3718" width="17.44140625" style="45" customWidth="1"/>
    <col min="3719" max="3719" width="33.5546875" style="45" customWidth="1"/>
    <col min="3720" max="3720" width="10.109375" style="45" customWidth="1"/>
    <col min="3721" max="3721" width="8.88671875" style="45" customWidth="1"/>
    <col min="3722" max="3722" width="10.44140625" style="45" customWidth="1"/>
    <col min="3723" max="3723" width="10.5546875" style="45" customWidth="1"/>
    <col min="3724" max="3724" width="10.44140625" style="45" customWidth="1"/>
    <col min="3725" max="3725" width="14.88671875" style="45" customWidth="1"/>
    <col min="3726" max="3726" width="11.109375" style="45" customWidth="1"/>
    <col min="3727" max="3727" width="9.88671875" style="45" customWidth="1"/>
    <col min="3728" max="3728" width="9.109375" style="45" customWidth="1"/>
    <col min="3729" max="3729" width="14.44140625" style="45" customWidth="1"/>
    <col min="3730" max="3730" width="13.109375" style="45" customWidth="1"/>
    <col min="3731" max="3973" width="11.44140625" style="45"/>
    <col min="3974" max="3974" width="17.44140625" style="45" customWidth="1"/>
    <col min="3975" max="3975" width="33.5546875" style="45" customWidth="1"/>
    <col min="3976" max="3976" width="10.109375" style="45" customWidth="1"/>
    <col min="3977" max="3977" width="8.88671875" style="45" customWidth="1"/>
    <col min="3978" max="3978" width="10.44140625" style="45" customWidth="1"/>
    <col min="3979" max="3979" width="10.5546875" style="45" customWidth="1"/>
    <col min="3980" max="3980" width="10.44140625" style="45" customWidth="1"/>
    <col min="3981" max="3981" width="14.88671875" style="45" customWidth="1"/>
    <col min="3982" max="3982" width="11.109375" style="45" customWidth="1"/>
    <col min="3983" max="3983" width="9.88671875" style="45" customWidth="1"/>
    <col min="3984" max="3984" width="9.109375" style="45" customWidth="1"/>
    <col min="3985" max="3985" width="14.44140625" style="45" customWidth="1"/>
    <col min="3986" max="3986" width="13.109375" style="45" customWidth="1"/>
    <col min="3987" max="4229" width="11.44140625" style="45"/>
    <col min="4230" max="4230" width="17.44140625" style="45" customWidth="1"/>
    <col min="4231" max="4231" width="33.5546875" style="45" customWidth="1"/>
    <col min="4232" max="4232" width="10.109375" style="45" customWidth="1"/>
    <col min="4233" max="4233" width="8.88671875" style="45" customWidth="1"/>
    <col min="4234" max="4234" width="10.44140625" style="45" customWidth="1"/>
    <col min="4235" max="4235" width="10.5546875" style="45" customWidth="1"/>
    <col min="4236" max="4236" width="10.44140625" style="45" customWidth="1"/>
    <col min="4237" max="4237" width="14.88671875" style="45" customWidth="1"/>
    <col min="4238" max="4238" width="11.109375" style="45" customWidth="1"/>
    <col min="4239" max="4239" width="9.88671875" style="45" customWidth="1"/>
    <col min="4240" max="4240" width="9.109375" style="45" customWidth="1"/>
    <col min="4241" max="4241" width="14.44140625" style="45" customWidth="1"/>
    <col min="4242" max="4242" width="13.109375" style="45" customWidth="1"/>
    <col min="4243" max="4485" width="11.44140625" style="45"/>
    <col min="4486" max="4486" width="17.44140625" style="45" customWidth="1"/>
    <col min="4487" max="4487" width="33.5546875" style="45" customWidth="1"/>
    <col min="4488" max="4488" width="10.109375" style="45" customWidth="1"/>
    <col min="4489" max="4489" width="8.88671875" style="45" customWidth="1"/>
    <col min="4490" max="4490" width="10.44140625" style="45" customWidth="1"/>
    <col min="4491" max="4491" width="10.5546875" style="45" customWidth="1"/>
    <col min="4492" max="4492" width="10.44140625" style="45" customWidth="1"/>
    <col min="4493" max="4493" width="14.88671875" style="45" customWidth="1"/>
    <col min="4494" max="4494" width="11.109375" style="45" customWidth="1"/>
    <col min="4495" max="4495" width="9.88671875" style="45" customWidth="1"/>
    <col min="4496" max="4496" width="9.109375" style="45" customWidth="1"/>
    <col min="4497" max="4497" width="14.44140625" style="45" customWidth="1"/>
    <col min="4498" max="4498" width="13.109375" style="45" customWidth="1"/>
    <col min="4499" max="4741" width="11.44140625" style="45"/>
    <col min="4742" max="4742" width="17.44140625" style="45" customWidth="1"/>
    <col min="4743" max="4743" width="33.5546875" style="45" customWidth="1"/>
    <col min="4744" max="4744" width="10.109375" style="45" customWidth="1"/>
    <col min="4745" max="4745" width="8.88671875" style="45" customWidth="1"/>
    <col min="4746" max="4746" width="10.44140625" style="45" customWidth="1"/>
    <col min="4747" max="4747" width="10.5546875" style="45" customWidth="1"/>
    <col min="4748" max="4748" width="10.44140625" style="45" customWidth="1"/>
    <col min="4749" max="4749" width="14.88671875" style="45" customWidth="1"/>
    <col min="4750" max="4750" width="11.109375" style="45" customWidth="1"/>
    <col min="4751" max="4751" width="9.88671875" style="45" customWidth="1"/>
    <col min="4752" max="4752" width="9.109375" style="45" customWidth="1"/>
    <col min="4753" max="4753" width="14.44140625" style="45" customWidth="1"/>
    <col min="4754" max="4754" width="13.109375" style="45" customWidth="1"/>
    <col min="4755" max="4997" width="11.44140625" style="45"/>
    <col min="4998" max="4998" width="17.44140625" style="45" customWidth="1"/>
    <col min="4999" max="4999" width="33.5546875" style="45" customWidth="1"/>
    <col min="5000" max="5000" width="10.109375" style="45" customWidth="1"/>
    <col min="5001" max="5001" width="8.88671875" style="45" customWidth="1"/>
    <col min="5002" max="5002" width="10.44140625" style="45" customWidth="1"/>
    <col min="5003" max="5003" width="10.5546875" style="45" customWidth="1"/>
    <col min="5004" max="5004" width="10.44140625" style="45" customWidth="1"/>
    <col min="5005" max="5005" width="14.88671875" style="45" customWidth="1"/>
    <col min="5006" max="5006" width="11.109375" style="45" customWidth="1"/>
    <col min="5007" max="5007" width="9.88671875" style="45" customWidth="1"/>
    <col min="5008" max="5008" width="9.109375" style="45" customWidth="1"/>
    <col min="5009" max="5009" width="14.44140625" style="45" customWidth="1"/>
    <col min="5010" max="5010" width="13.109375" style="45" customWidth="1"/>
    <col min="5011" max="5253" width="11.44140625" style="45"/>
    <col min="5254" max="5254" width="17.44140625" style="45" customWidth="1"/>
    <col min="5255" max="5255" width="33.5546875" style="45" customWidth="1"/>
    <col min="5256" max="5256" width="10.109375" style="45" customWidth="1"/>
    <col min="5257" max="5257" width="8.88671875" style="45" customWidth="1"/>
    <col min="5258" max="5258" width="10.44140625" style="45" customWidth="1"/>
    <col min="5259" max="5259" width="10.5546875" style="45" customWidth="1"/>
    <col min="5260" max="5260" width="10.44140625" style="45" customWidth="1"/>
    <col min="5261" max="5261" width="14.88671875" style="45" customWidth="1"/>
    <col min="5262" max="5262" width="11.109375" style="45" customWidth="1"/>
    <col min="5263" max="5263" width="9.88671875" style="45" customWidth="1"/>
    <col min="5264" max="5264" width="9.109375" style="45" customWidth="1"/>
    <col min="5265" max="5265" width="14.44140625" style="45" customWidth="1"/>
    <col min="5266" max="5266" width="13.109375" style="45" customWidth="1"/>
    <col min="5267" max="5509" width="11.44140625" style="45"/>
    <col min="5510" max="5510" width="17.44140625" style="45" customWidth="1"/>
    <col min="5511" max="5511" width="33.5546875" style="45" customWidth="1"/>
    <col min="5512" max="5512" width="10.109375" style="45" customWidth="1"/>
    <col min="5513" max="5513" width="8.88671875" style="45" customWidth="1"/>
    <col min="5514" max="5514" width="10.44140625" style="45" customWidth="1"/>
    <col min="5515" max="5515" width="10.5546875" style="45" customWidth="1"/>
    <col min="5516" max="5516" width="10.44140625" style="45" customWidth="1"/>
    <col min="5517" max="5517" width="14.88671875" style="45" customWidth="1"/>
    <col min="5518" max="5518" width="11.109375" style="45" customWidth="1"/>
    <col min="5519" max="5519" width="9.88671875" style="45" customWidth="1"/>
    <col min="5520" max="5520" width="9.109375" style="45" customWidth="1"/>
    <col min="5521" max="5521" width="14.44140625" style="45" customWidth="1"/>
    <col min="5522" max="5522" width="13.109375" style="45" customWidth="1"/>
    <col min="5523" max="5765" width="11.44140625" style="45"/>
    <col min="5766" max="5766" width="17.44140625" style="45" customWidth="1"/>
    <col min="5767" max="5767" width="33.5546875" style="45" customWidth="1"/>
    <col min="5768" max="5768" width="10.109375" style="45" customWidth="1"/>
    <col min="5769" max="5769" width="8.88671875" style="45" customWidth="1"/>
    <col min="5770" max="5770" width="10.44140625" style="45" customWidth="1"/>
    <col min="5771" max="5771" width="10.5546875" style="45" customWidth="1"/>
    <col min="5772" max="5772" width="10.44140625" style="45" customWidth="1"/>
    <col min="5773" max="5773" width="14.88671875" style="45" customWidth="1"/>
    <col min="5774" max="5774" width="11.109375" style="45" customWidth="1"/>
    <col min="5775" max="5775" width="9.88671875" style="45" customWidth="1"/>
    <col min="5776" max="5776" width="9.109375" style="45" customWidth="1"/>
    <col min="5777" max="5777" width="14.44140625" style="45" customWidth="1"/>
    <col min="5778" max="5778" width="13.109375" style="45" customWidth="1"/>
    <col min="5779" max="6021" width="11.44140625" style="45"/>
    <col min="6022" max="6022" width="17.44140625" style="45" customWidth="1"/>
    <col min="6023" max="6023" width="33.5546875" style="45" customWidth="1"/>
    <col min="6024" max="6024" width="10.109375" style="45" customWidth="1"/>
    <col min="6025" max="6025" width="8.88671875" style="45" customWidth="1"/>
    <col min="6026" max="6026" width="10.44140625" style="45" customWidth="1"/>
    <col min="6027" max="6027" width="10.5546875" style="45" customWidth="1"/>
    <col min="6028" max="6028" width="10.44140625" style="45" customWidth="1"/>
    <col min="6029" max="6029" width="14.88671875" style="45" customWidth="1"/>
    <col min="6030" max="6030" width="11.109375" style="45" customWidth="1"/>
    <col min="6031" max="6031" width="9.88671875" style="45" customWidth="1"/>
    <col min="6032" max="6032" width="9.109375" style="45" customWidth="1"/>
    <col min="6033" max="6033" width="14.44140625" style="45" customWidth="1"/>
    <col min="6034" max="6034" width="13.109375" style="45" customWidth="1"/>
    <col min="6035" max="6277" width="11.44140625" style="45"/>
    <col min="6278" max="6278" width="17.44140625" style="45" customWidth="1"/>
    <col min="6279" max="6279" width="33.5546875" style="45" customWidth="1"/>
    <col min="6280" max="6280" width="10.109375" style="45" customWidth="1"/>
    <col min="6281" max="6281" width="8.88671875" style="45" customWidth="1"/>
    <col min="6282" max="6282" width="10.44140625" style="45" customWidth="1"/>
    <col min="6283" max="6283" width="10.5546875" style="45" customWidth="1"/>
    <col min="6284" max="6284" width="10.44140625" style="45" customWidth="1"/>
    <col min="6285" max="6285" width="14.88671875" style="45" customWidth="1"/>
    <col min="6286" max="6286" width="11.109375" style="45" customWidth="1"/>
    <col min="6287" max="6287" width="9.88671875" style="45" customWidth="1"/>
    <col min="6288" max="6288" width="9.109375" style="45" customWidth="1"/>
    <col min="6289" max="6289" width="14.44140625" style="45" customWidth="1"/>
    <col min="6290" max="6290" width="13.109375" style="45" customWidth="1"/>
    <col min="6291" max="6533" width="11.44140625" style="45"/>
    <col min="6534" max="6534" width="17.44140625" style="45" customWidth="1"/>
    <col min="6535" max="6535" width="33.5546875" style="45" customWidth="1"/>
    <col min="6536" max="6536" width="10.109375" style="45" customWidth="1"/>
    <col min="6537" max="6537" width="8.88671875" style="45" customWidth="1"/>
    <col min="6538" max="6538" width="10.44140625" style="45" customWidth="1"/>
    <col min="6539" max="6539" width="10.5546875" style="45" customWidth="1"/>
    <col min="6540" max="6540" width="10.44140625" style="45" customWidth="1"/>
    <col min="6541" max="6541" width="14.88671875" style="45" customWidth="1"/>
    <col min="6542" max="6542" width="11.109375" style="45" customWidth="1"/>
    <col min="6543" max="6543" width="9.88671875" style="45" customWidth="1"/>
    <col min="6544" max="6544" width="9.109375" style="45" customWidth="1"/>
    <col min="6545" max="6545" width="14.44140625" style="45" customWidth="1"/>
    <col min="6546" max="6546" width="13.109375" style="45" customWidth="1"/>
    <col min="6547" max="6789" width="11.44140625" style="45"/>
    <col min="6790" max="6790" width="17.44140625" style="45" customWidth="1"/>
    <col min="6791" max="6791" width="33.5546875" style="45" customWidth="1"/>
    <col min="6792" max="6792" width="10.109375" style="45" customWidth="1"/>
    <col min="6793" max="6793" width="8.88671875" style="45" customWidth="1"/>
    <col min="6794" max="6794" width="10.44140625" style="45" customWidth="1"/>
    <col min="6795" max="6795" width="10.5546875" style="45" customWidth="1"/>
    <col min="6796" max="6796" width="10.44140625" style="45" customWidth="1"/>
    <col min="6797" max="6797" width="14.88671875" style="45" customWidth="1"/>
    <col min="6798" max="6798" width="11.109375" style="45" customWidth="1"/>
    <col min="6799" max="6799" width="9.88671875" style="45" customWidth="1"/>
    <col min="6800" max="6800" width="9.109375" style="45" customWidth="1"/>
    <col min="6801" max="6801" width="14.44140625" style="45" customWidth="1"/>
    <col min="6802" max="6802" width="13.109375" style="45" customWidth="1"/>
    <col min="6803" max="7045" width="11.44140625" style="45"/>
    <col min="7046" max="7046" width="17.44140625" style="45" customWidth="1"/>
    <col min="7047" max="7047" width="33.5546875" style="45" customWidth="1"/>
    <col min="7048" max="7048" width="10.109375" style="45" customWidth="1"/>
    <col min="7049" max="7049" width="8.88671875" style="45" customWidth="1"/>
    <col min="7050" max="7050" width="10.44140625" style="45" customWidth="1"/>
    <col min="7051" max="7051" width="10.5546875" style="45" customWidth="1"/>
    <col min="7052" max="7052" width="10.44140625" style="45" customWidth="1"/>
    <col min="7053" max="7053" width="14.88671875" style="45" customWidth="1"/>
    <col min="7054" max="7054" width="11.109375" style="45" customWidth="1"/>
    <col min="7055" max="7055" width="9.88671875" style="45" customWidth="1"/>
    <col min="7056" max="7056" width="9.109375" style="45" customWidth="1"/>
    <col min="7057" max="7057" width="14.44140625" style="45" customWidth="1"/>
    <col min="7058" max="7058" width="13.109375" style="45" customWidth="1"/>
    <col min="7059" max="7301" width="11.44140625" style="45"/>
    <col min="7302" max="7302" width="17.44140625" style="45" customWidth="1"/>
    <col min="7303" max="7303" width="33.5546875" style="45" customWidth="1"/>
    <col min="7304" max="7304" width="10.109375" style="45" customWidth="1"/>
    <col min="7305" max="7305" width="8.88671875" style="45" customWidth="1"/>
    <col min="7306" max="7306" width="10.44140625" style="45" customWidth="1"/>
    <col min="7307" max="7307" width="10.5546875" style="45" customWidth="1"/>
    <col min="7308" max="7308" width="10.44140625" style="45" customWidth="1"/>
    <col min="7309" max="7309" width="14.88671875" style="45" customWidth="1"/>
    <col min="7310" max="7310" width="11.109375" style="45" customWidth="1"/>
    <col min="7311" max="7311" width="9.88671875" style="45" customWidth="1"/>
    <col min="7312" max="7312" width="9.109375" style="45" customWidth="1"/>
    <col min="7313" max="7313" width="14.44140625" style="45" customWidth="1"/>
    <col min="7314" max="7314" width="13.109375" style="45" customWidth="1"/>
    <col min="7315" max="7557" width="11.44140625" style="45"/>
    <col min="7558" max="7558" width="17.44140625" style="45" customWidth="1"/>
    <col min="7559" max="7559" width="33.5546875" style="45" customWidth="1"/>
    <col min="7560" max="7560" width="10.109375" style="45" customWidth="1"/>
    <col min="7561" max="7561" width="8.88671875" style="45" customWidth="1"/>
    <col min="7562" max="7562" width="10.44140625" style="45" customWidth="1"/>
    <col min="7563" max="7563" width="10.5546875" style="45" customWidth="1"/>
    <col min="7564" max="7564" width="10.44140625" style="45" customWidth="1"/>
    <col min="7565" max="7565" width="14.88671875" style="45" customWidth="1"/>
    <col min="7566" max="7566" width="11.109375" style="45" customWidth="1"/>
    <col min="7567" max="7567" width="9.88671875" style="45" customWidth="1"/>
    <col min="7568" max="7568" width="9.109375" style="45" customWidth="1"/>
    <col min="7569" max="7569" width="14.44140625" style="45" customWidth="1"/>
    <col min="7570" max="7570" width="13.109375" style="45" customWidth="1"/>
    <col min="7571" max="7813" width="11.44140625" style="45"/>
    <col min="7814" max="7814" width="17.44140625" style="45" customWidth="1"/>
    <col min="7815" max="7815" width="33.5546875" style="45" customWidth="1"/>
    <col min="7816" max="7816" width="10.109375" style="45" customWidth="1"/>
    <col min="7817" max="7817" width="8.88671875" style="45" customWidth="1"/>
    <col min="7818" max="7818" width="10.44140625" style="45" customWidth="1"/>
    <col min="7819" max="7819" width="10.5546875" style="45" customWidth="1"/>
    <col min="7820" max="7820" width="10.44140625" style="45" customWidth="1"/>
    <col min="7821" max="7821" width="14.88671875" style="45" customWidth="1"/>
    <col min="7822" max="7822" width="11.109375" style="45" customWidth="1"/>
    <col min="7823" max="7823" width="9.88671875" style="45" customWidth="1"/>
    <col min="7824" max="7824" width="9.109375" style="45" customWidth="1"/>
    <col min="7825" max="7825" width="14.44140625" style="45" customWidth="1"/>
    <col min="7826" max="7826" width="13.109375" style="45" customWidth="1"/>
    <col min="7827" max="8069" width="11.44140625" style="45"/>
    <col min="8070" max="8070" width="17.44140625" style="45" customWidth="1"/>
    <col min="8071" max="8071" width="33.5546875" style="45" customWidth="1"/>
    <col min="8072" max="8072" width="10.109375" style="45" customWidth="1"/>
    <col min="8073" max="8073" width="8.88671875" style="45" customWidth="1"/>
    <col min="8074" max="8074" width="10.44140625" style="45" customWidth="1"/>
    <col min="8075" max="8075" width="10.5546875" style="45" customWidth="1"/>
    <col min="8076" max="8076" width="10.44140625" style="45" customWidth="1"/>
    <col min="8077" max="8077" width="14.88671875" style="45" customWidth="1"/>
    <col min="8078" max="8078" width="11.109375" style="45" customWidth="1"/>
    <col min="8079" max="8079" width="9.88671875" style="45" customWidth="1"/>
    <col min="8080" max="8080" width="9.109375" style="45" customWidth="1"/>
    <col min="8081" max="8081" width="14.44140625" style="45" customWidth="1"/>
    <col min="8082" max="8082" width="13.109375" style="45" customWidth="1"/>
    <col min="8083" max="8325" width="11.44140625" style="45"/>
    <col min="8326" max="8326" width="17.44140625" style="45" customWidth="1"/>
    <col min="8327" max="8327" width="33.5546875" style="45" customWidth="1"/>
    <col min="8328" max="8328" width="10.109375" style="45" customWidth="1"/>
    <col min="8329" max="8329" width="8.88671875" style="45" customWidth="1"/>
    <col min="8330" max="8330" width="10.44140625" style="45" customWidth="1"/>
    <col min="8331" max="8331" width="10.5546875" style="45" customWidth="1"/>
    <col min="8332" max="8332" width="10.44140625" style="45" customWidth="1"/>
    <col min="8333" max="8333" width="14.88671875" style="45" customWidth="1"/>
    <col min="8334" max="8334" width="11.109375" style="45" customWidth="1"/>
    <col min="8335" max="8335" width="9.88671875" style="45" customWidth="1"/>
    <col min="8336" max="8336" width="9.109375" style="45" customWidth="1"/>
    <col min="8337" max="8337" width="14.44140625" style="45" customWidth="1"/>
    <col min="8338" max="8338" width="13.109375" style="45" customWidth="1"/>
    <col min="8339" max="8581" width="11.44140625" style="45"/>
    <col min="8582" max="8582" width="17.44140625" style="45" customWidth="1"/>
    <col min="8583" max="8583" width="33.5546875" style="45" customWidth="1"/>
    <col min="8584" max="8584" width="10.109375" style="45" customWidth="1"/>
    <col min="8585" max="8585" width="8.88671875" style="45" customWidth="1"/>
    <col min="8586" max="8586" width="10.44140625" style="45" customWidth="1"/>
    <col min="8587" max="8587" width="10.5546875" style="45" customWidth="1"/>
    <col min="8588" max="8588" width="10.44140625" style="45" customWidth="1"/>
    <col min="8589" max="8589" width="14.88671875" style="45" customWidth="1"/>
    <col min="8590" max="8590" width="11.109375" style="45" customWidth="1"/>
    <col min="8591" max="8591" width="9.88671875" style="45" customWidth="1"/>
    <col min="8592" max="8592" width="9.109375" style="45" customWidth="1"/>
    <col min="8593" max="8593" width="14.44140625" style="45" customWidth="1"/>
    <col min="8594" max="8594" width="13.109375" style="45" customWidth="1"/>
    <col min="8595" max="8837" width="11.44140625" style="45"/>
    <col min="8838" max="8838" width="17.44140625" style="45" customWidth="1"/>
    <col min="8839" max="8839" width="33.5546875" style="45" customWidth="1"/>
    <col min="8840" max="8840" width="10.109375" style="45" customWidth="1"/>
    <col min="8841" max="8841" width="8.88671875" style="45" customWidth="1"/>
    <col min="8842" max="8842" width="10.44140625" style="45" customWidth="1"/>
    <col min="8843" max="8843" width="10.5546875" style="45" customWidth="1"/>
    <col min="8844" max="8844" width="10.44140625" style="45" customWidth="1"/>
    <col min="8845" max="8845" width="14.88671875" style="45" customWidth="1"/>
    <col min="8846" max="8846" width="11.109375" style="45" customWidth="1"/>
    <col min="8847" max="8847" width="9.88671875" style="45" customWidth="1"/>
    <col min="8848" max="8848" width="9.109375" style="45" customWidth="1"/>
    <col min="8849" max="8849" width="14.44140625" style="45" customWidth="1"/>
    <col min="8850" max="8850" width="13.109375" style="45" customWidth="1"/>
    <col min="8851" max="9093" width="11.44140625" style="45"/>
    <col min="9094" max="9094" width="17.44140625" style="45" customWidth="1"/>
    <col min="9095" max="9095" width="33.5546875" style="45" customWidth="1"/>
    <col min="9096" max="9096" width="10.109375" style="45" customWidth="1"/>
    <col min="9097" max="9097" width="8.88671875" style="45" customWidth="1"/>
    <col min="9098" max="9098" width="10.44140625" style="45" customWidth="1"/>
    <col min="9099" max="9099" width="10.5546875" style="45" customWidth="1"/>
    <col min="9100" max="9100" width="10.44140625" style="45" customWidth="1"/>
    <col min="9101" max="9101" width="14.88671875" style="45" customWidth="1"/>
    <col min="9102" max="9102" width="11.109375" style="45" customWidth="1"/>
    <col min="9103" max="9103" width="9.88671875" style="45" customWidth="1"/>
    <col min="9104" max="9104" width="9.109375" style="45" customWidth="1"/>
    <col min="9105" max="9105" width="14.44140625" style="45" customWidth="1"/>
    <col min="9106" max="9106" width="13.109375" style="45" customWidth="1"/>
    <col min="9107" max="9349" width="11.44140625" style="45"/>
    <col min="9350" max="9350" width="17.44140625" style="45" customWidth="1"/>
    <col min="9351" max="9351" width="33.5546875" style="45" customWidth="1"/>
    <col min="9352" max="9352" width="10.109375" style="45" customWidth="1"/>
    <col min="9353" max="9353" width="8.88671875" style="45" customWidth="1"/>
    <col min="9354" max="9354" width="10.44140625" style="45" customWidth="1"/>
    <col min="9355" max="9355" width="10.5546875" style="45" customWidth="1"/>
    <col min="9356" max="9356" width="10.44140625" style="45" customWidth="1"/>
    <col min="9357" max="9357" width="14.88671875" style="45" customWidth="1"/>
    <col min="9358" max="9358" width="11.109375" style="45" customWidth="1"/>
    <col min="9359" max="9359" width="9.88671875" style="45" customWidth="1"/>
    <col min="9360" max="9360" width="9.109375" style="45" customWidth="1"/>
    <col min="9361" max="9361" width="14.44140625" style="45" customWidth="1"/>
    <col min="9362" max="9362" width="13.109375" style="45" customWidth="1"/>
    <col min="9363" max="9605" width="11.44140625" style="45"/>
    <col min="9606" max="9606" width="17.44140625" style="45" customWidth="1"/>
    <col min="9607" max="9607" width="33.5546875" style="45" customWidth="1"/>
    <col min="9608" max="9608" width="10.109375" style="45" customWidth="1"/>
    <col min="9609" max="9609" width="8.88671875" style="45" customWidth="1"/>
    <col min="9610" max="9610" width="10.44140625" style="45" customWidth="1"/>
    <col min="9611" max="9611" width="10.5546875" style="45" customWidth="1"/>
    <col min="9612" max="9612" width="10.44140625" style="45" customWidth="1"/>
    <col min="9613" max="9613" width="14.88671875" style="45" customWidth="1"/>
    <col min="9614" max="9614" width="11.109375" style="45" customWidth="1"/>
    <col min="9615" max="9615" width="9.88671875" style="45" customWidth="1"/>
    <col min="9616" max="9616" width="9.109375" style="45" customWidth="1"/>
    <col min="9617" max="9617" width="14.44140625" style="45" customWidth="1"/>
    <col min="9618" max="9618" width="13.109375" style="45" customWidth="1"/>
    <col min="9619" max="9861" width="11.44140625" style="45"/>
    <col min="9862" max="9862" width="17.44140625" style="45" customWidth="1"/>
    <col min="9863" max="9863" width="33.5546875" style="45" customWidth="1"/>
    <col min="9864" max="9864" width="10.109375" style="45" customWidth="1"/>
    <col min="9865" max="9865" width="8.88671875" style="45" customWidth="1"/>
    <col min="9866" max="9866" width="10.44140625" style="45" customWidth="1"/>
    <col min="9867" max="9867" width="10.5546875" style="45" customWidth="1"/>
    <col min="9868" max="9868" width="10.44140625" style="45" customWidth="1"/>
    <col min="9869" max="9869" width="14.88671875" style="45" customWidth="1"/>
    <col min="9870" max="9870" width="11.109375" style="45" customWidth="1"/>
    <col min="9871" max="9871" width="9.88671875" style="45" customWidth="1"/>
    <col min="9872" max="9872" width="9.109375" style="45" customWidth="1"/>
    <col min="9873" max="9873" width="14.44140625" style="45" customWidth="1"/>
    <col min="9874" max="9874" width="13.109375" style="45" customWidth="1"/>
    <col min="9875" max="10117" width="11.44140625" style="45"/>
    <col min="10118" max="10118" width="17.44140625" style="45" customWidth="1"/>
    <col min="10119" max="10119" width="33.5546875" style="45" customWidth="1"/>
    <col min="10120" max="10120" width="10.109375" style="45" customWidth="1"/>
    <col min="10121" max="10121" width="8.88671875" style="45" customWidth="1"/>
    <col min="10122" max="10122" width="10.44140625" style="45" customWidth="1"/>
    <col min="10123" max="10123" width="10.5546875" style="45" customWidth="1"/>
    <col min="10124" max="10124" width="10.44140625" style="45" customWidth="1"/>
    <col min="10125" max="10125" width="14.88671875" style="45" customWidth="1"/>
    <col min="10126" max="10126" width="11.109375" style="45" customWidth="1"/>
    <col min="10127" max="10127" width="9.88671875" style="45" customWidth="1"/>
    <col min="10128" max="10128" width="9.109375" style="45" customWidth="1"/>
    <col min="10129" max="10129" width="14.44140625" style="45" customWidth="1"/>
    <col min="10130" max="10130" width="13.109375" style="45" customWidth="1"/>
    <col min="10131" max="10373" width="11.44140625" style="45"/>
    <col min="10374" max="10374" width="17.44140625" style="45" customWidth="1"/>
    <col min="10375" max="10375" width="33.5546875" style="45" customWidth="1"/>
    <col min="10376" max="10376" width="10.109375" style="45" customWidth="1"/>
    <col min="10377" max="10377" width="8.88671875" style="45" customWidth="1"/>
    <col min="10378" max="10378" width="10.44140625" style="45" customWidth="1"/>
    <col min="10379" max="10379" width="10.5546875" style="45" customWidth="1"/>
    <col min="10380" max="10380" width="10.44140625" style="45" customWidth="1"/>
    <col min="10381" max="10381" width="14.88671875" style="45" customWidth="1"/>
    <col min="10382" max="10382" width="11.109375" style="45" customWidth="1"/>
    <col min="10383" max="10383" width="9.88671875" style="45" customWidth="1"/>
    <col min="10384" max="10384" width="9.109375" style="45" customWidth="1"/>
    <col min="10385" max="10385" width="14.44140625" style="45" customWidth="1"/>
    <col min="10386" max="10386" width="13.109375" style="45" customWidth="1"/>
    <col min="10387" max="10629" width="11.44140625" style="45"/>
    <col min="10630" max="10630" width="17.44140625" style="45" customWidth="1"/>
    <col min="10631" max="10631" width="33.5546875" style="45" customWidth="1"/>
    <col min="10632" max="10632" width="10.109375" style="45" customWidth="1"/>
    <col min="10633" max="10633" width="8.88671875" style="45" customWidth="1"/>
    <col min="10634" max="10634" width="10.44140625" style="45" customWidth="1"/>
    <col min="10635" max="10635" width="10.5546875" style="45" customWidth="1"/>
    <col min="10636" max="10636" width="10.44140625" style="45" customWidth="1"/>
    <col min="10637" max="10637" width="14.88671875" style="45" customWidth="1"/>
    <col min="10638" max="10638" width="11.109375" style="45" customWidth="1"/>
    <col min="10639" max="10639" width="9.88671875" style="45" customWidth="1"/>
    <col min="10640" max="10640" width="9.109375" style="45" customWidth="1"/>
    <col min="10641" max="10641" width="14.44140625" style="45" customWidth="1"/>
    <col min="10642" max="10642" width="13.109375" style="45" customWidth="1"/>
    <col min="10643" max="10885" width="11.44140625" style="45"/>
    <col min="10886" max="10886" width="17.44140625" style="45" customWidth="1"/>
    <col min="10887" max="10887" width="33.5546875" style="45" customWidth="1"/>
    <col min="10888" max="10888" width="10.109375" style="45" customWidth="1"/>
    <col min="10889" max="10889" width="8.88671875" style="45" customWidth="1"/>
    <col min="10890" max="10890" width="10.44140625" style="45" customWidth="1"/>
    <col min="10891" max="10891" width="10.5546875" style="45" customWidth="1"/>
    <col min="10892" max="10892" width="10.44140625" style="45" customWidth="1"/>
    <col min="10893" max="10893" width="14.88671875" style="45" customWidth="1"/>
    <col min="10894" max="10894" width="11.109375" style="45" customWidth="1"/>
    <col min="10895" max="10895" width="9.88671875" style="45" customWidth="1"/>
    <col min="10896" max="10896" width="9.109375" style="45" customWidth="1"/>
    <col min="10897" max="10897" width="14.44140625" style="45" customWidth="1"/>
    <col min="10898" max="10898" width="13.109375" style="45" customWidth="1"/>
    <col min="10899" max="11141" width="11.44140625" style="45"/>
    <col min="11142" max="11142" width="17.44140625" style="45" customWidth="1"/>
    <col min="11143" max="11143" width="33.5546875" style="45" customWidth="1"/>
    <col min="11144" max="11144" width="10.109375" style="45" customWidth="1"/>
    <col min="11145" max="11145" width="8.88671875" style="45" customWidth="1"/>
    <col min="11146" max="11146" width="10.44140625" style="45" customWidth="1"/>
    <col min="11147" max="11147" width="10.5546875" style="45" customWidth="1"/>
    <col min="11148" max="11148" width="10.44140625" style="45" customWidth="1"/>
    <col min="11149" max="11149" width="14.88671875" style="45" customWidth="1"/>
    <col min="11150" max="11150" width="11.109375" style="45" customWidth="1"/>
    <col min="11151" max="11151" width="9.88671875" style="45" customWidth="1"/>
    <col min="11152" max="11152" width="9.109375" style="45" customWidth="1"/>
    <col min="11153" max="11153" width="14.44140625" style="45" customWidth="1"/>
    <col min="11154" max="11154" width="13.109375" style="45" customWidth="1"/>
    <col min="11155" max="11397" width="11.44140625" style="45"/>
    <col min="11398" max="11398" width="17.44140625" style="45" customWidth="1"/>
    <col min="11399" max="11399" width="33.5546875" style="45" customWidth="1"/>
    <col min="11400" max="11400" width="10.109375" style="45" customWidth="1"/>
    <col min="11401" max="11401" width="8.88671875" style="45" customWidth="1"/>
    <col min="11402" max="11402" width="10.44140625" style="45" customWidth="1"/>
    <col min="11403" max="11403" width="10.5546875" style="45" customWidth="1"/>
    <col min="11404" max="11404" width="10.44140625" style="45" customWidth="1"/>
    <col min="11405" max="11405" width="14.88671875" style="45" customWidth="1"/>
    <col min="11406" max="11406" width="11.109375" style="45" customWidth="1"/>
    <col min="11407" max="11407" width="9.88671875" style="45" customWidth="1"/>
    <col min="11408" max="11408" width="9.109375" style="45" customWidth="1"/>
    <col min="11409" max="11409" width="14.44140625" style="45" customWidth="1"/>
    <col min="11410" max="11410" width="13.109375" style="45" customWidth="1"/>
    <col min="11411" max="11653" width="11.44140625" style="45"/>
    <col min="11654" max="11654" width="17.44140625" style="45" customWidth="1"/>
    <col min="11655" max="11655" width="33.5546875" style="45" customWidth="1"/>
    <col min="11656" max="11656" width="10.109375" style="45" customWidth="1"/>
    <col min="11657" max="11657" width="8.88671875" style="45" customWidth="1"/>
    <col min="11658" max="11658" width="10.44140625" style="45" customWidth="1"/>
    <col min="11659" max="11659" width="10.5546875" style="45" customWidth="1"/>
    <col min="11660" max="11660" width="10.44140625" style="45" customWidth="1"/>
    <col min="11661" max="11661" width="14.88671875" style="45" customWidth="1"/>
    <col min="11662" max="11662" width="11.109375" style="45" customWidth="1"/>
    <col min="11663" max="11663" width="9.88671875" style="45" customWidth="1"/>
    <col min="11664" max="11664" width="9.109375" style="45" customWidth="1"/>
    <col min="11665" max="11665" width="14.44140625" style="45" customWidth="1"/>
    <col min="11666" max="11666" width="13.109375" style="45" customWidth="1"/>
    <col min="11667" max="11909" width="11.44140625" style="45"/>
    <col min="11910" max="11910" width="17.44140625" style="45" customWidth="1"/>
    <col min="11911" max="11911" width="33.5546875" style="45" customWidth="1"/>
    <col min="11912" max="11912" width="10.109375" style="45" customWidth="1"/>
    <col min="11913" max="11913" width="8.88671875" style="45" customWidth="1"/>
    <col min="11914" max="11914" width="10.44140625" style="45" customWidth="1"/>
    <col min="11915" max="11915" width="10.5546875" style="45" customWidth="1"/>
    <col min="11916" max="11916" width="10.44140625" style="45" customWidth="1"/>
    <col min="11917" max="11917" width="14.88671875" style="45" customWidth="1"/>
    <col min="11918" max="11918" width="11.109375" style="45" customWidth="1"/>
    <col min="11919" max="11919" width="9.88671875" style="45" customWidth="1"/>
    <col min="11920" max="11920" width="9.109375" style="45" customWidth="1"/>
    <col min="11921" max="11921" width="14.44140625" style="45" customWidth="1"/>
    <col min="11922" max="11922" width="13.109375" style="45" customWidth="1"/>
    <col min="11923" max="12165" width="11.44140625" style="45"/>
    <col min="12166" max="12166" width="17.44140625" style="45" customWidth="1"/>
    <col min="12167" max="12167" width="33.5546875" style="45" customWidth="1"/>
    <col min="12168" max="12168" width="10.109375" style="45" customWidth="1"/>
    <col min="12169" max="12169" width="8.88671875" style="45" customWidth="1"/>
    <col min="12170" max="12170" width="10.44140625" style="45" customWidth="1"/>
    <col min="12171" max="12171" width="10.5546875" style="45" customWidth="1"/>
    <col min="12172" max="12172" width="10.44140625" style="45" customWidth="1"/>
    <col min="12173" max="12173" width="14.88671875" style="45" customWidth="1"/>
    <col min="12174" max="12174" width="11.109375" style="45" customWidth="1"/>
    <col min="12175" max="12175" width="9.88671875" style="45" customWidth="1"/>
    <col min="12176" max="12176" width="9.109375" style="45" customWidth="1"/>
    <col min="12177" max="12177" width="14.44140625" style="45" customWidth="1"/>
    <col min="12178" max="12178" width="13.109375" style="45" customWidth="1"/>
    <col min="12179" max="12421" width="11.44140625" style="45"/>
    <col min="12422" max="12422" width="17.44140625" style="45" customWidth="1"/>
    <col min="12423" max="12423" width="33.5546875" style="45" customWidth="1"/>
    <col min="12424" max="12424" width="10.109375" style="45" customWidth="1"/>
    <col min="12425" max="12425" width="8.88671875" style="45" customWidth="1"/>
    <col min="12426" max="12426" width="10.44140625" style="45" customWidth="1"/>
    <col min="12427" max="12427" width="10.5546875" style="45" customWidth="1"/>
    <col min="12428" max="12428" width="10.44140625" style="45" customWidth="1"/>
    <col min="12429" max="12429" width="14.88671875" style="45" customWidth="1"/>
    <col min="12430" max="12430" width="11.109375" style="45" customWidth="1"/>
    <col min="12431" max="12431" width="9.88671875" style="45" customWidth="1"/>
    <col min="12432" max="12432" width="9.109375" style="45" customWidth="1"/>
    <col min="12433" max="12433" width="14.44140625" style="45" customWidth="1"/>
    <col min="12434" max="12434" width="13.109375" style="45" customWidth="1"/>
    <col min="12435" max="12677" width="11.44140625" style="45"/>
    <col min="12678" max="12678" width="17.44140625" style="45" customWidth="1"/>
    <col min="12679" max="12679" width="33.5546875" style="45" customWidth="1"/>
    <col min="12680" max="12680" width="10.109375" style="45" customWidth="1"/>
    <col min="12681" max="12681" width="8.88671875" style="45" customWidth="1"/>
    <col min="12682" max="12682" width="10.44140625" style="45" customWidth="1"/>
    <col min="12683" max="12683" width="10.5546875" style="45" customWidth="1"/>
    <col min="12684" max="12684" width="10.44140625" style="45" customWidth="1"/>
    <col min="12685" max="12685" width="14.88671875" style="45" customWidth="1"/>
    <col min="12686" max="12686" width="11.109375" style="45" customWidth="1"/>
    <col min="12687" max="12687" width="9.88671875" style="45" customWidth="1"/>
    <col min="12688" max="12688" width="9.109375" style="45" customWidth="1"/>
    <col min="12689" max="12689" width="14.44140625" style="45" customWidth="1"/>
    <col min="12690" max="12690" width="13.109375" style="45" customWidth="1"/>
    <col min="12691" max="12933" width="11.44140625" style="45"/>
    <col min="12934" max="12934" width="17.44140625" style="45" customWidth="1"/>
    <col min="12935" max="12935" width="33.5546875" style="45" customWidth="1"/>
    <col min="12936" max="12936" width="10.109375" style="45" customWidth="1"/>
    <col min="12937" max="12937" width="8.88671875" style="45" customWidth="1"/>
    <col min="12938" max="12938" width="10.44140625" style="45" customWidth="1"/>
    <col min="12939" max="12939" width="10.5546875" style="45" customWidth="1"/>
    <col min="12940" max="12940" width="10.44140625" style="45" customWidth="1"/>
    <col min="12941" max="12941" width="14.88671875" style="45" customWidth="1"/>
    <col min="12942" max="12942" width="11.109375" style="45" customWidth="1"/>
    <col min="12943" max="12943" width="9.88671875" style="45" customWidth="1"/>
    <col min="12944" max="12944" width="9.109375" style="45" customWidth="1"/>
    <col min="12945" max="12945" width="14.44140625" style="45" customWidth="1"/>
    <col min="12946" max="12946" width="13.109375" style="45" customWidth="1"/>
    <col min="12947" max="13189" width="11.44140625" style="45"/>
    <col min="13190" max="13190" width="17.44140625" style="45" customWidth="1"/>
    <col min="13191" max="13191" width="33.5546875" style="45" customWidth="1"/>
    <col min="13192" max="13192" width="10.109375" style="45" customWidth="1"/>
    <col min="13193" max="13193" width="8.88671875" style="45" customWidth="1"/>
    <col min="13194" max="13194" width="10.44140625" style="45" customWidth="1"/>
    <col min="13195" max="13195" width="10.5546875" style="45" customWidth="1"/>
    <col min="13196" max="13196" width="10.44140625" style="45" customWidth="1"/>
    <col min="13197" max="13197" width="14.88671875" style="45" customWidth="1"/>
    <col min="13198" max="13198" width="11.109375" style="45" customWidth="1"/>
    <col min="13199" max="13199" width="9.88671875" style="45" customWidth="1"/>
    <col min="13200" max="13200" width="9.109375" style="45" customWidth="1"/>
    <col min="13201" max="13201" width="14.44140625" style="45" customWidth="1"/>
    <col min="13202" max="13202" width="13.109375" style="45" customWidth="1"/>
    <col min="13203" max="13445" width="11.44140625" style="45"/>
    <col min="13446" max="13446" width="17.44140625" style="45" customWidth="1"/>
    <col min="13447" max="13447" width="33.5546875" style="45" customWidth="1"/>
    <col min="13448" max="13448" width="10.109375" style="45" customWidth="1"/>
    <col min="13449" max="13449" width="8.88671875" style="45" customWidth="1"/>
    <col min="13450" max="13450" width="10.44140625" style="45" customWidth="1"/>
    <col min="13451" max="13451" width="10.5546875" style="45" customWidth="1"/>
    <col min="13452" max="13452" width="10.44140625" style="45" customWidth="1"/>
    <col min="13453" max="13453" width="14.88671875" style="45" customWidth="1"/>
    <col min="13454" max="13454" width="11.109375" style="45" customWidth="1"/>
    <col min="13455" max="13455" width="9.88671875" style="45" customWidth="1"/>
    <col min="13456" max="13456" width="9.109375" style="45" customWidth="1"/>
    <col min="13457" max="13457" width="14.44140625" style="45" customWidth="1"/>
    <col min="13458" max="13458" width="13.109375" style="45" customWidth="1"/>
    <col min="13459" max="13701" width="11.44140625" style="45"/>
    <col min="13702" max="13702" width="17.44140625" style="45" customWidth="1"/>
    <col min="13703" max="13703" width="33.5546875" style="45" customWidth="1"/>
    <col min="13704" max="13704" width="10.109375" style="45" customWidth="1"/>
    <col min="13705" max="13705" width="8.88671875" style="45" customWidth="1"/>
    <col min="13706" max="13706" width="10.44140625" style="45" customWidth="1"/>
    <col min="13707" max="13707" width="10.5546875" style="45" customWidth="1"/>
    <col min="13708" max="13708" width="10.44140625" style="45" customWidth="1"/>
    <col min="13709" max="13709" width="14.88671875" style="45" customWidth="1"/>
    <col min="13710" max="13710" width="11.109375" style="45" customWidth="1"/>
    <col min="13711" max="13711" width="9.88671875" style="45" customWidth="1"/>
    <col min="13712" max="13712" width="9.109375" style="45" customWidth="1"/>
    <col min="13713" max="13713" width="14.44140625" style="45" customWidth="1"/>
    <col min="13714" max="13714" width="13.109375" style="45" customWidth="1"/>
    <col min="13715" max="13957" width="11.44140625" style="45"/>
    <col min="13958" max="13958" width="17.44140625" style="45" customWidth="1"/>
    <col min="13959" max="13959" width="33.5546875" style="45" customWidth="1"/>
    <col min="13960" max="13960" width="10.109375" style="45" customWidth="1"/>
    <col min="13961" max="13961" width="8.88671875" style="45" customWidth="1"/>
    <col min="13962" max="13962" width="10.44140625" style="45" customWidth="1"/>
    <col min="13963" max="13963" width="10.5546875" style="45" customWidth="1"/>
    <col min="13964" max="13964" width="10.44140625" style="45" customWidth="1"/>
    <col min="13965" max="13965" width="14.88671875" style="45" customWidth="1"/>
    <col min="13966" max="13966" width="11.109375" style="45" customWidth="1"/>
    <col min="13967" max="13967" width="9.88671875" style="45" customWidth="1"/>
    <col min="13968" max="13968" width="9.109375" style="45" customWidth="1"/>
    <col min="13969" max="13969" width="14.44140625" style="45" customWidth="1"/>
    <col min="13970" max="13970" width="13.109375" style="45" customWidth="1"/>
    <col min="13971" max="14213" width="11.44140625" style="45"/>
    <col min="14214" max="14214" width="17.44140625" style="45" customWidth="1"/>
    <col min="14215" max="14215" width="33.5546875" style="45" customWidth="1"/>
    <col min="14216" max="14216" width="10.109375" style="45" customWidth="1"/>
    <col min="14217" max="14217" width="8.88671875" style="45" customWidth="1"/>
    <col min="14218" max="14218" width="10.44140625" style="45" customWidth="1"/>
    <col min="14219" max="14219" width="10.5546875" style="45" customWidth="1"/>
    <col min="14220" max="14220" width="10.44140625" style="45" customWidth="1"/>
    <col min="14221" max="14221" width="14.88671875" style="45" customWidth="1"/>
    <col min="14222" max="14222" width="11.109375" style="45" customWidth="1"/>
    <col min="14223" max="14223" width="9.88671875" style="45" customWidth="1"/>
    <col min="14224" max="14224" width="9.109375" style="45" customWidth="1"/>
    <col min="14225" max="14225" width="14.44140625" style="45" customWidth="1"/>
    <col min="14226" max="14226" width="13.109375" style="45" customWidth="1"/>
    <col min="14227" max="14469" width="11.44140625" style="45"/>
    <col min="14470" max="14470" width="17.44140625" style="45" customWidth="1"/>
    <col min="14471" max="14471" width="33.5546875" style="45" customWidth="1"/>
    <col min="14472" max="14472" width="10.109375" style="45" customWidth="1"/>
    <col min="14473" max="14473" width="8.88671875" style="45" customWidth="1"/>
    <col min="14474" max="14474" width="10.44140625" style="45" customWidth="1"/>
    <col min="14475" max="14475" width="10.5546875" style="45" customWidth="1"/>
    <col min="14476" max="14476" width="10.44140625" style="45" customWidth="1"/>
    <col min="14477" max="14477" width="14.88671875" style="45" customWidth="1"/>
    <col min="14478" max="14478" width="11.109375" style="45" customWidth="1"/>
    <col min="14479" max="14479" width="9.88671875" style="45" customWidth="1"/>
    <col min="14480" max="14480" width="9.109375" style="45" customWidth="1"/>
    <col min="14481" max="14481" width="14.44140625" style="45" customWidth="1"/>
    <col min="14482" max="14482" width="13.109375" style="45" customWidth="1"/>
    <col min="14483" max="14725" width="11.44140625" style="45"/>
    <col min="14726" max="14726" width="17.44140625" style="45" customWidth="1"/>
    <col min="14727" max="14727" width="33.5546875" style="45" customWidth="1"/>
    <col min="14728" max="14728" width="10.109375" style="45" customWidth="1"/>
    <col min="14729" max="14729" width="8.88671875" style="45" customWidth="1"/>
    <col min="14730" max="14730" width="10.44140625" style="45" customWidth="1"/>
    <col min="14731" max="14731" width="10.5546875" style="45" customWidth="1"/>
    <col min="14732" max="14732" width="10.44140625" style="45" customWidth="1"/>
    <col min="14733" max="14733" width="14.88671875" style="45" customWidth="1"/>
    <col min="14734" max="14734" width="11.109375" style="45" customWidth="1"/>
    <col min="14735" max="14735" width="9.88671875" style="45" customWidth="1"/>
    <col min="14736" max="14736" width="9.109375" style="45" customWidth="1"/>
    <col min="14737" max="14737" width="14.44140625" style="45" customWidth="1"/>
    <col min="14738" max="14738" width="13.109375" style="45" customWidth="1"/>
    <col min="14739" max="14981" width="11.44140625" style="45"/>
    <col min="14982" max="14982" width="17.44140625" style="45" customWidth="1"/>
    <col min="14983" max="14983" width="33.5546875" style="45" customWidth="1"/>
    <col min="14984" max="14984" width="10.109375" style="45" customWidth="1"/>
    <col min="14985" max="14985" width="8.88671875" style="45" customWidth="1"/>
    <col min="14986" max="14986" width="10.44140625" style="45" customWidth="1"/>
    <col min="14987" max="14987" width="10.5546875" style="45" customWidth="1"/>
    <col min="14988" max="14988" width="10.44140625" style="45" customWidth="1"/>
    <col min="14989" max="14989" width="14.88671875" style="45" customWidth="1"/>
    <col min="14990" max="14990" width="11.109375" style="45" customWidth="1"/>
    <col min="14991" max="14991" width="9.88671875" style="45" customWidth="1"/>
    <col min="14992" max="14992" width="9.109375" style="45" customWidth="1"/>
    <col min="14993" max="14993" width="14.44140625" style="45" customWidth="1"/>
    <col min="14994" max="14994" width="13.109375" style="45" customWidth="1"/>
    <col min="14995" max="15237" width="11.44140625" style="45"/>
    <col min="15238" max="15238" width="17.44140625" style="45" customWidth="1"/>
    <col min="15239" max="15239" width="33.5546875" style="45" customWidth="1"/>
    <col min="15240" max="15240" width="10.109375" style="45" customWidth="1"/>
    <col min="15241" max="15241" width="8.88671875" style="45" customWidth="1"/>
    <col min="15242" max="15242" width="10.44140625" style="45" customWidth="1"/>
    <col min="15243" max="15243" width="10.5546875" style="45" customWidth="1"/>
    <col min="15244" max="15244" width="10.44140625" style="45" customWidth="1"/>
    <col min="15245" max="15245" width="14.88671875" style="45" customWidth="1"/>
    <col min="15246" max="15246" width="11.109375" style="45" customWidth="1"/>
    <col min="15247" max="15247" width="9.88671875" style="45" customWidth="1"/>
    <col min="15248" max="15248" width="9.109375" style="45" customWidth="1"/>
    <col min="15249" max="15249" width="14.44140625" style="45" customWidth="1"/>
    <col min="15250" max="15250" width="13.109375" style="45" customWidth="1"/>
    <col min="15251" max="15493" width="11.44140625" style="45"/>
    <col min="15494" max="15494" width="17.44140625" style="45" customWidth="1"/>
    <col min="15495" max="15495" width="33.5546875" style="45" customWidth="1"/>
    <col min="15496" max="15496" width="10.109375" style="45" customWidth="1"/>
    <col min="15497" max="15497" width="8.88671875" style="45" customWidth="1"/>
    <col min="15498" max="15498" width="10.44140625" style="45" customWidth="1"/>
    <col min="15499" max="15499" width="10.5546875" style="45" customWidth="1"/>
    <col min="15500" max="15500" width="10.44140625" style="45" customWidth="1"/>
    <col min="15501" max="15501" width="14.88671875" style="45" customWidth="1"/>
    <col min="15502" max="15502" width="11.109375" style="45" customWidth="1"/>
    <col min="15503" max="15503" width="9.88671875" style="45" customWidth="1"/>
    <col min="15504" max="15504" width="9.109375" style="45" customWidth="1"/>
    <col min="15505" max="15505" width="14.44140625" style="45" customWidth="1"/>
    <col min="15506" max="15506" width="13.109375" style="45" customWidth="1"/>
    <col min="15507" max="15749" width="11.44140625" style="45"/>
    <col min="15750" max="15750" width="17.44140625" style="45" customWidth="1"/>
    <col min="15751" max="15751" width="33.5546875" style="45" customWidth="1"/>
    <col min="15752" max="15752" width="10.109375" style="45" customWidth="1"/>
    <col min="15753" max="15753" width="8.88671875" style="45" customWidth="1"/>
    <col min="15754" max="15754" width="10.44140625" style="45" customWidth="1"/>
    <col min="15755" max="15755" width="10.5546875" style="45" customWidth="1"/>
    <col min="15756" max="15756" width="10.44140625" style="45" customWidth="1"/>
    <col min="15757" max="15757" width="14.88671875" style="45" customWidth="1"/>
    <col min="15758" max="15758" width="11.109375" style="45" customWidth="1"/>
    <col min="15759" max="15759" width="9.88671875" style="45" customWidth="1"/>
    <col min="15760" max="15760" width="9.109375" style="45" customWidth="1"/>
    <col min="15761" max="15761" width="14.44140625" style="45" customWidth="1"/>
    <col min="15762" max="15762" width="13.109375" style="45" customWidth="1"/>
    <col min="15763" max="16005" width="11.44140625" style="45"/>
    <col min="16006" max="16006" width="17.44140625" style="45" customWidth="1"/>
    <col min="16007" max="16007" width="33.5546875" style="45" customWidth="1"/>
    <col min="16008" max="16008" width="10.109375" style="45" customWidth="1"/>
    <col min="16009" max="16009" width="8.88671875" style="45" customWidth="1"/>
    <col min="16010" max="16010" width="10.44140625" style="45" customWidth="1"/>
    <col min="16011" max="16011" width="10.5546875" style="45" customWidth="1"/>
    <col min="16012" max="16012" width="10.44140625" style="45" customWidth="1"/>
    <col min="16013" max="16013" width="14.88671875" style="45" customWidth="1"/>
    <col min="16014" max="16014" width="11.109375" style="45" customWidth="1"/>
    <col min="16015" max="16015" width="9.88671875" style="45" customWidth="1"/>
    <col min="16016" max="16016" width="9.109375" style="45" customWidth="1"/>
    <col min="16017" max="16017" width="14.44140625" style="45" customWidth="1"/>
    <col min="16018" max="16018" width="13.109375" style="45" customWidth="1"/>
    <col min="16019" max="16384" width="11.44140625" style="45"/>
  </cols>
  <sheetData>
    <row r="1" spans="1:24" s="43" customFormat="1" ht="31.5" customHeight="1" x14ac:dyDescent="0.25">
      <c r="A1" s="739" t="s">
        <v>1511</v>
      </c>
      <c r="B1" s="739" t="s">
        <v>1</v>
      </c>
      <c r="C1" s="739" t="s">
        <v>1512</v>
      </c>
      <c r="D1" s="739" t="s">
        <v>1260</v>
      </c>
      <c r="E1" s="739" t="s">
        <v>1439</v>
      </c>
      <c r="F1" s="739" t="s">
        <v>1261</v>
      </c>
      <c r="G1" s="739" t="s">
        <v>3</v>
      </c>
      <c r="H1" s="739" t="s">
        <v>3</v>
      </c>
      <c r="I1" s="739" t="s">
        <v>1513</v>
      </c>
      <c r="J1" s="739" t="s">
        <v>1264</v>
      </c>
      <c r="K1" s="739" t="s">
        <v>6</v>
      </c>
      <c r="L1" s="1002" t="s">
        <v>1721</v>
      </c>
      <c r="M1" s="1002" t="s">
        <v>78</v>
      </c>
      <c r="N1" s="1002" t="s">
        <v>74</v>
      </c>
      <c r="O1" s="1002" t="s">
        <v>76</v>
      </c>
      <c r="P1" s="1002" t="s">
        <v>73</v>
      </c>
      <c r="Q1" s="1002" t="s">
        <v>72</v>
      </c>
      <c r="R1" s="1002" t="s">
        <v>75</v>
      </c>
      <c r="S1" s="1002" t="s">
        <v>77</v>
      </c>
      <c r="T1" s="1002" t="s">
        <v>86</v>
      </c>
      <c r="U1" s="974" t="s">
        <v>2784</v>
      </c>
      <c r="V1" s="974" t="s">
        <v>2789</v>
      </c>
      <c r="W1" s="1002" t="s">
        <v>196</v>
      </c>
      <c r="X1" s="1003" t="s">
        <v>1717</v>
      </c>
    </row>
    <row r="2" spans="1:24" s="43" customFormat="1" ht="111.75" customHeight="1" x14ac:dyDescent="0.25">
      <c r="A2" s="739" t="s">
        <v>1514</v>
      </c>
      <c r="B2" s="739"/>
      <c r="C2" s="739" t="s">
        <v>7</v>
      </c>
      <c r="D2" s="739" t="s">
        <v>7</v>
      </c>
      <c r="E2" s="739" t="s">
        <v>7</v>
      </c>
      <c r="F2" s="739" t="s">
        <v>7</v>
      </c>
      <c r="G2" s="739" t="s">
        <v>8</v>
      </c>
      <c r="H2" s="739" t="s">
        <v>1265</v>
      </c>
      <c r="I2" s="739" t="s">
        <v>1515</v>
      </c>
      <c r="J2" s="739" t="s">
        <v>1267</v>
      </c>
      <c r="K2" s="739" t="s">
        <v>1516</v>
      </c>
      <c r="L2" s="1002"/>
      <c r="M2" s="1002"/>
      <c r="N2" s="1002"/>
      <c r="O2" s="1002"/>
      <c r="P2" s="1002"/>
      <c r="Q2" s="1002"/>
      <c r="R2" s="1002"/>
      <c r="S2" s="1002"/>
      <c r="T2" s="1002"/>
      <c r="U2" s="977"/>
      <c r="V2" s="975"/>
      <c r="W2" s="1005"/>
      <c r="X2" s="1004"/>
    </row>
    <row r="3" spans="1:24" s="43" customFormat="1" ht="114.75" customHeight="1" x14ac:dyDescent="0.25">
      <c r="A3" s="739" t="s">
        <v>39</v>
      </c>
      <c r="B3" s="739" t="s">
        <v>470</v>
      </c>
      <c r="C3" s="44"/>
      <c r="D3" s="739" t="s">
        <v>1268</v>
      </c>
      <c r="E3" s="739" t="s">
        <v>1440</v>
      </c>
      <c r="F3" s="739" t="s">
        <v>1269</v>
      </c>
      <c r="G3" s="739" t="s">
        <v>1270</v>
      </c>
      <c r="H3" s="739" t="s">
        <v>1271</v>
      </c>
      <c r="I3" s="739" t="s">
        <v>1272</v>
      </c>
      <c r="J3" s="739" t="s">
        <v>1273</v>
      </c>
      <c r="K3" s="739" t="s">
        <v>1274</v>
      </c>
      <c r="L3" s="739" t="s">
        <v>1722</v>
      </c>
      <c r="M3" s="739" t="s">
        <v>79</v>
      </c>
      <c r="N3" s="739" t="s">
        <v>80</v>
      </c>
      <c r="O3" s="739" t="s">
        <v>81</v>
      </c>
      <c r="P3" s="739" t="s">
        <v>82</v>
      </c>
      <c r="Q3" s="739" t="s">
        <v>83</v>
      </c>
      <c r="R3" s="739" t="s">
        <v>84</v>
      </c>
      <c r="S3" s="739" t="s">
        <v>85</v>
      </c>
      <c r="T3" s="739" t="s">
        <v>87</v>
      </c>
      <c r="U3" s="740" t="s">
        <v>2783</v>
      </c>
      <c r="V3" s="740" t="s">
        <v>2790</v>
      </c>
      <c r="W3" s="739" t="s">
        <v>197</v>
      </c>
      <c r="X3" s="740" t="s">
        <v>1718</v>
      </c>
    </row>
    <row r="4" spans="1:24" ht="18" x14ac:dyDescent="0.2">
      <c r="A4" s="976" t="s">
        <v>1981</v>
      </c>
      <c r="B4" s="976"/>
      <c r="C4" s="976"/>
      <c r="D4" s="976"/>
      <c r="E4" s="976"/>
      <c r="F4" s="976"/>
      <c r="G4" s="976"/>
      <c r="H4" s="976"/>
      <c r="I4" s="976"/>
      <c r="J4" s="976"/>
      <c r="K4" s="976"/>
      <c r="L4" s="976"/>
      <c r="M4" s="976"/>
      <c r="N4" s="976"/>
      <c r="O4" s="976"/>
      <c r="P4" s="976"/>
      <c r="Q4" s="976"/>
      <c r="R4" s="976"/>
      <c r="S4" s="976"/>
      <c r="T4" s="976"/>
      <c r="U4" s="976"/>
      <c r="V4" s="976"/>
      <c r="W4" s="976"/>
      <c r="X4" s="976"/>
    </row>
    <row r="5" spans="1:24" s="52" customFormat="1" ht="18" x14ac:dyDescent="0.3">
      <c r="A5" s="47" t="s">
        <v>1673</v>
      </c>
      <c r="B5" s="48"/>
      <c r="C5" s="49"/>
      <c r="D5" s="49"/>
      <c r="E5" s="49"/>
      <c r="F5" s="50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</row>
    <row r="6" spans="1:24" s="59" customFormat="1" ht="46.8" x14ac:dyDescent="0.3">
      <c r="A6" s="53" t="s">
        <v>1674</v>
      </c>
      <c r="B6" s="54" t="s">
        <v>1675</v>
      </c>
      <c r="C6" s="55">
        <v>0.54</v>
      </c>
      <c r="D6" s="55">
        <v>3000</v>
      </c>
      <c r="E6" s="55">
        <v>19</v>
      </c>
      <c r="F6" s="55">
        <v>24</v>
      </c>
      <c r="G6" s="55">
        <v>36</v>
      </c>
      <c r="H6" s="55">
        <v>108</v>
      </c>
      <c r="I6" s="55">
        <v>22.7</v>
      </c>
      <c r="J6" s="55">
        <v>49</v>
      </c>
      <c r="K6" s="55" t="s">
        <v>12</v>
      </c>
      <c r="L6" s="774">
        <f t="shared" ref="L6:L33" si="0">U6/(1-T6)</f>
        <v>1.1536</v>
      </c>
      <c r="M6" s="56">
        <v>0.05</v>
      </c>
      <c r="N6" s="56">
        <v>0.02</v>
      </c>
      <c r="O6" s="56">
        <v>0.03</v>
      </c>
      <c r="P6" s="56">
        <v>0.04</v>
      </c>
      <c r="Q6" s="56">
        <v>0.01</v>
      </c>
      <c r="R6" s="56">
        <v>0.1</v>
      </c>
      <c r="S6" s="56">
        <v>0</v>
      </c>
      <c r="T6" s="56">
        <f t="shared" ref="T6:T36" si="1">SUM(M6:S6)</f>
        <v>0.25</v>
      </c>
      <c r="U6" s="774">
        <f>V6*1.2</f>
        <v>0.86519999999999997</v>
      </c>
      <c r="V6" s="749">
        <v>0.72099999999999997</v>
      </c>
      <c r="W6" s="57" t="s">
        <v>1022</v>
      </c>
      <c r="X6" s="58" t="s">
        <v>1720</v>
      </c>
    </row>
    <row r="7" spans="1:24" s="68" customFormat="1" ht="46.8" x14ac:dyDescent="0.3">
      <c r="A7" s="60" t="s">
        <v>2483</v>
      </c>
      <c r="B7" s="61" t="s">
        <v>1676</v>
      </c>
      <c r="C7" s="62">
        <v>0.6</v>
      </c>
      <c r="D7" s="62">
        <v>3050</v>
      </c>
      <c r="E7" s="62">
        <v>19</v>
      </c>
      <c r="F7" s="62">
        <v>24</v>
      </c>
      <c r="G7" s="62">
        <v>36</v>
      </c>
      <c r="H7" s="62">
        <v>109.8</v>
      </c>
      <c r="I7" s="63">
        <v>27.6</v>
      </c>
      <c r="J7" s="62">
        <v>48</v>
      </c>
      <c r="K7" s="62" t="s">
        <v>64</v>
      </c>
      <c r="L7" s="749">
        <f>U7/(1-T7)</f>
        <v>1.8457600000000003</v>
      </c>
      <c r="M7" s="65">
        <v>0.05</v>
      </c>
      <c r="N7" s="65">
        <v>0.02</v>
      </c>
      <c r="O7" s="65">
        <v>0.03</v>
      </c>
      <c r="P7" s="65">
        <v>0.04</v>
      </c>
      <c r="Q7" s="65">
        <v>0.01</v>
      </c>
      <c r="R7" s="65">
        <v>0.1</v>
      </c>
      <c r="S7" s="65">
        <v>0</v>
      </c>
      <c r="T7" s="65">
        <f>SUM(M7:S7)</f>
        <v>0.25</v>
      </c>
      <c r="U7" s="774">
        <f t="shared" ref="U7:U33" si="2">V7*1.2</f>
        <v>1.3843200000000002</v>
      </c>
      <c r="V7" s="749">
        <v>1.1536000000000002</v>
      </c>
      <c r="W7" s="66" t="s">
        <v>1022</v>
      </c>
      <c r="X7" s="67" t="s">
        <v>1720</v>
      </c>
    </row>
    <row r="8" spans="1:24" s="68" customFormat="1" ht="46.8" x14ac:dyDescent="0.3">
      <c r="A8" s="60" t="s">
        <v>1677</v>
      </c>
      <c r="B8" s="61" t="s">
        <v>1748</v>
      </c>
      <c r="C8" s="62">
        <v>0.45</v>
      </c>
      <c r="D8" s="62">
        <v>3000</v>
      </c>
      <c r="E8" s="62">
        <v>24</v>
      </c>
      <c r="F8" s="62">
        <v>19</v>
      </c>
      <c r="G8" s="62">
        <v>36</v>
      </c>
      <c r="H8" s="62">
        <v>108</v>
      </c>
      <c r="I8" s="63">
        <v>18.3</v>
      </c>
      <c r="J8" s="62">
        <v>49</v>
      </c>
      <c r="K8" s="62" t="s">
        <v>64</v>
      </c>
      <c r="L8" s="749">
        <f t="shared" ref="L8:L10" si="3">U8/(1-T8)</f>
        <v>1.2854399999999999</v>
      </c>
      <c r="M8" s="65">
        <v>0.05</v>
      </c>
      <c r="N8" s="65">
        <v>0.02</v>
      </c>
      <c r="O8" s="65">
        <v>0.03</v>
      </c>
      <c r="P8" s="65">
        <v>0.04</v>
      </c>
      <c r="Q8" s="65">
        <v>0.01</v>
      </c>
      <c r="R8" s="65">
        <v>0.1</v>
      </c>
      <c r="S8" s="65">
        <v>0</v>
      </c>
      <c r="T8" s="65">
        <f t="shared" ref="T8:T10" si="4">SUM(M8:S8)</f>
        <v>0.25</v>
      </c>
      <c r="U8" s="774">
        <f t="shared" si="2"/>
        <v>0.96407999999999994</v>
      </c>
      <c r="V8" s="749">
        <v>0.8034</v>
      </c>
      <c r="W8" s="66" t="s">
        <v>1022</v>
      </c>
      <c r="X8" s="67" t="s">
        <v>1720</v>
      </c>
    </row>
    <row r="9" spans="1:24" s="68" customFormat="1" ht="46.8" x14ac:dyDescent="0.3">
      <c r="A9" s="60" t="s">
        <v>1678</v>
      </c>
      <c r="B9" s="61" t="s">
        <v>1749</v>
      </c>
      <c r="C9" s="62">
        <v>0.45</v>
      </c>
      <c r="D9" s="62">
        <v>3000</v>
      </c>
      <c r="E9" s="62">
        <v>24</v>
      </c>
      <c r="F9" s="62">
        <v>19</v>
      </c>
      <c r="G9" s="62">
        <v>36</v>
      </c>
      <c r="H9" s="62">
        <v>108</v>
      </c>
      <c r="I9" s="62">
        <v>18.3</v>
      </c>
      <c r="J9" s="62">
        <v>49</v>
      </c>
      <c r="K9" s="62" t="s">
        <v>64</v>
      </c>
      <c r="L9" s="749">
        <f t="shared" si="3"/>
        <v>1.2854399999999999</v>
      </c>
      <c r="M9" s="65">
        <v>0.05</v>
      </c>
      <c r="N9" s="65">
        <v>0.02</v>
      </c>
      <c r="O9" s="65">
        <v>0.03</v>
      </c>
      <c r="P9" s="65">
        <v>0.04</v>
      </c>
      <c r="Q9" s="65">
        <v>0.01</v>
      </c>
      <c r="R9" s="65">
        <v>0.1</v>
      </c>
      <c r="S9" s="65">
        <v>0</v>
      </c>
      <c r="T9" s="65">
        <f t="shared" si="4"/>
        <v>0.25</v>
      </c>
      <c r="U9" s="774">
        <f t="shared" si="2"/>
        <v>0.96407999999999994</v>
      </c>
      <c r="V9" s="749">
        <v>0.8034</v>
      </c>
      <c r="W9" s="66" t="s">
        <v>1022</v>
      </c>
      <c r="X9" s="67" t="s">
        <v>1720</v>
      </c>
    </row>
    <row r="10" spans="1:24" s="68" customFormat="1" ht="46.8" x14ac:dyDescent="0.3">
      <c r="A10" s="60" t="s">
        <v>1679</v>
      </c>
      <c r="B10" s="61" t="s">
        <v>1750</v>
      </c>
      <c r="C10" s="62">
        <v>0.45</v>
      </c>
      <c r="D10" s="62">
        <v>3000</v>
      </c>
      <c r="E10" s="62">
        <v>24</v>
      </c>
      <c r="F10" s="62">
        <v>19</v>
      </c>
      <c r="G10" s="62">
        <v>36</v>
      </c>
      <c r="H10" s="62">
        <v>108</v>
      </c>
      <c r="I10" s="62">
        <v>18.3</v>
      </c>
      <c r="J10" s="62">
        <v>49</v>
      </c>
      <c r="K10" s="62" t="s">
        <v>64</v>
      </c>
      <c r="L10" s="749">
        <f t="shared" si="3"/>
        <v>1.2854399999999999</v>
      </c>
      <c r="M10" s="65">
        <v>0.05</v>
      </c>
      <c r="N10" s="65">
        <v>0.02</v>
      </c>
      <c r="O10" s="65">
        <v>0.03</v>
      </c>
      <c r="P10" s="65">
        <v>0.04</v>
      </c>
      <c r="Q10" s="65">
        <v>0.01</v>
      </c>
      <c r="R10" s="65">
        <v>0.1</v>
      </c>
      <c r="S10" s="65">
        <v>0</v>
      </c>
      <c r="T10" s="65">
        <f t="shared" si="4"/>
        <v>0.25</v>
      </c>
      <c r="U10" s="774">
        <f t="shared" si="2"/>
        <v>0.96407999999999994</v>
      </c>
      <c r="V10" s="749">
        <v>0.8034</v>
      </c>
      <c r="W10" s="66" t="s">
        <v>1022</v>
      </c>
      <c r="X10" s="67" t="s">
        <v>1720</v>
      </c>
    </row>
    <row r="11" spans="1:24" s="68" customFormat="1" ht="62.4" x14ac:dyDescent="0.3">
      <c r="A11" s="60" t="s">
        <v>1356</v>
      </c>
      <c r="B11" s="61" t="s">
        <v>2945</v>
      </c>
      <c r="C11" s="62">
        <v>0.55000000000000004</v>
      </c>
      <c r="D11" s="62">
        <v>3050</v>
      </c>
      <c r="E11" s="62">
        <v>19</v>
      </c>
      <c r="F11" s="62">
        <v>24</v>
      </c>
      <c r="G11" s="62">
        <v>36</v>
      </c>
      <c r="H11" s="62">
        <v>109.8</v>
      </c>
      <c r="I11" s="661">
        <v>16.399999999999999</v>
      </c>
      <c r="J11" s="62">
        <v>48</v>
      </c>
      <c r="K11" s="88" t="s">
        <v>38</v>
      </c>
      <c r="L11" s="749">
        <f>U11/(1-T11)</f>
        <v>3.8970352941176474</v>
      </c>
      <c r="M11" s="65">
        <v>0.05</v>
      </c>
      <c r="N11" s="65">
        <v>0.02</v>
      </c>
      <c r="O11" s="65">
        <v>0.03</v>
      </c>
      <c r="P11" s="65">
        <v>0.04</v>
      </c>
      <c r="Q11" s="65">
        <v>0.01</v>
      </c>
      <c r="R11" s="65">
        <v>0</v>
      </c>
      <c r="S11" s="65">
        <v>0</v>
      </c>
      <c r="T11" s="65">
        <f>SUM(M11:S11)</f>
        <v>0.15000000000000002</v>
      </c>
      <c r="U11" s="774">
        <f t="shared" si="2"/>
        <v>3.3124800000000003</v>
      </c>
      <c r="V11" s="749">
        <v>2.7604000000000002</v>
      </c>
      <c r="W11" s="88" t="s">
        <v>1022</v>
      </c>
      <c r="X11" s="67" t="s">
        <v>1720</v>
      </c>
    </row>
    <row r="12" spans="1:24" s="68" customFormat="1" ht="31.2" x14ac:dyDescent="0.3">
      <c r="A12" s="60" t="s">
        <v>1680</v>
      </c>
      <c r="B12" s="61" t="s">
        <v>1681</v>
      </c>
      <c r="C12" s="62">
        <v>0.45</v>
      </c>
      <c r="D12" s="62">
        <v>3000</v>
      </c>
      <c r="E12" s="62">
        <v>19</v>
      </c>
      <c r="F12" s="62">
        <v>32</v>
      </c>
      <c r="G12" s="62">
        <v>36</v>
      </c>
      <c r="H12" s="62">
        <v>108</v>
      </c>
      <c r="I12" s="62">
        <v>21.84</v>
      </c>
      <c r="J12" s="62">
        <v>49</v>
      </c>
      <c r="K12" s="62" t="s">
        <v>17</v>
      </c>
      <c r="L12" s="749">
        <f t="shared" si="0"/>
        <v>1.3678399999999999</v>
      </c>
      <c r="M12" s="65">
        <v>0.05</v>
      </c>
      <c r="N12" s="65">
        <v>0.02</v>
      </c>
      <c r="O12" s="65">
        <v>0.03</v>
      </c>
      <c r="P12" s="65">
        <v>0.04</v>
      </c>
      <c r="Q12" s="65">
        <v>0.01</v>
      </c>
      <c r="R12" s="65">
        <v>0.1</v>
      </c>
      <c r="S12" s="65">
        <v>0</v>
      </c>
      <c r="T12" s="65">
        <f t="shared" si="1"/>
        <v>0.25</v>
      </c>
      <c r="U12" s="774">
        <f t="shared" si="2"/>
        <v>1.0258799999999999</v>
      </c>
      <c r="V12" s="749">
        <v>0.85489999999999999</v>
      </c>
      <c r="W12" s="66" t="s">
        <v>1022</v>
      </c>
      <c r="X12" s="67" t="s">
        <v>1720</v>
      </c>
    </row>
    <row r="13" spans="1:24" s="68" customFormat="1" ht="46.8" x14ac:dyDescent="0.3">
      <c r="A13" s="60" t="s">
        <v>1946</v>
      </c>
      <c r="B13" s="61" t="s">
        <v>1947</v>
      </c>
      <c r="C13" s="62">
        <v>0.45</v>
      </c>
      <c r="D13" s="62">
        <v>3050</v>
      </c>
      <c r="E13" s="62">
        <v>24</v>
      </c>
      <c r="F13" s="62">
        <v>24</v>
      </c>
      <c r="G13" s="62">
        <v>36</v>
      </c>
      <c r="H13" s="62">
        <v>109.8</v>
      </c>
      <c r="I13" s="62">
        <v>22</v>
      </c>
      <c r="J13" s="62">
        <v>48</v>
      </c>
      <c r="K13" s="62" t="s">
        <v>17</v>
      </c>
      <c r="L13" s="749">
        <f t="shared" ref="L13" si="5">U13/(1-T13)</f>
        <v>1.3348800000000001</v>
      </c>
      <c r="M13" s="65">
        <v>0.05</v>
      </c>
      <c r="N13" s="65">
        <v>0.02</v>
      </c>
      <c r="O13" s="65">
        <v>0.03</v>
      </c>
      <c r="P13" s="65">
        <v>0.04</v>
      </c>
      <c r="Q13" s="65">
        <v>0.01</v>
      </c>
      <c r="R13" s="65">
        <v>0.1</v>
      </c>
      <c r="S13" s="65">
        <v>0</v>
      </c>
      <c r="T13" s="65">
        <f t="shared" ref="T13" si="6">SUM(M13:S13)</f>
        <v>0.25</v>
      </c>
      <c r="U13" s="774">
        <f t="shared" si="2"/>
        <v>1.00116</v>
      </c>
      <c r="V13" s="749">
        <v>0.83430000000000004</v>
      </c>
      <c r="W13" s="66" t="s">
        <v>1022</v>
      </c>
      <c r="X13" s="67" t="s">
        <v>1720</v>
      </c>
    </row>
    <row r="14" spans="1:24" s="59" customFormat="1" ht="46.8" x14ac:dyDescent="0.3">
      <c r="A14" s="53" t="s">
        <v>1682</v>
      </c>
      <c r="B14" s="54" t="s">
        <v>1729</v>
      </c>
      <c r="C14" s="55">
        <v>0.7</v>
      </c>
      <c r="D14" s="55">
        <v>3050</v>
      </c>
      <c r="E14" s="55" t="s">
        <v>417</v>
      </c>
      <c r="F14" s="55" t="s">
        <v>417</v>
      </c>
      <c r="G14" s="55">
        <v>30</v>
      </c>
      <c r="H14" s="55">
        <v>91.5</v>
      </c>
      <c r="I14" s="55">
        <v>22</v>
      </c>
      <c r="J14" s="55">
        <v>49</v>
      </c>
      <c r="K14" s="70" t="s">
        <v>69</v>
      </c>
      <c r="L14" s="774">
        <f t="shared" si="0"/>
        <v>1.53264</v>
      </c>
      <c r="M14" s="56">
        <v>0.05</v>
      </c>
      <c r="N14" s="56">
        <v>0.02</v>
      </c>
      <c r="O14" s="56">
        <v>0.03</v>
      </c>
      <c r="P14" s="56">
        <v>0.04</v>
      </c>
      <c r="Q14" s="56">
        <v>0.01</v>
      </c>
      <c r="R14" s="56">
        <v>0.1</v>
      </c>
      <c r="S14" s="56">
        <v>0</v>
      </c>
      <c r="T14" s="56">
        <f t="shared" si="1"/>
        <v>0.25</v>
      </c>
      <c r="U14" s="774">
        <f t="shared" si="2"/>
        <v>1.1494800000000001</v>
      </c>
      <c r="V14" s="749">
        <v>0.95790000000000008</v>
      </c>
      <c r="W14" s="57" t="s">
        <v>1022</v>
      </c>
      <c r="X14" s="58" t="s">
        <v>1720</v>
      </c>
    </row>
    <row r="15" spans="1:24" s="59" customFormat="1" ht="46.8" x14ac:dyDescent="0.3">
      <c r="A15" s="53" t="s">
        <v>1683</v>
      </c>
      <c r="B15" s="54" t="s">
        <v>1684</v>
      </c>
      <c r="C15" s="55">
        <v>0.54</v>
      </c>
      <c r="D15" s="55">
        <v>3000</v>
      </c>
      <c r="E15" s="55" t="s">
        <v>417</v>
      </c>
      <c r="F15" s="55" t="s">
        <v>417</v>
      </c>
      <c r="G15" s="55">
        <v>30</v>
      </c>
      <c r="H15" s="55">
        <v>90</v>
      </c>
      <c r="I15" s="55">
        <v>25</v>
      </c>
      <c r="J15" s="55">
        <v>40</v>
      </c>
      <c r="K15" s="70" t="s">
        <v>69</v>
      </c>
      <c r="L15" s="774">
        <f t="shared" si="0"/>
        <v>1.7633600000000003</v>
      </c>
      <c r="M15" s="56">
        <v>0.05</v>
      </c>
      <c r="N15" s="56">
        <v>0.02</v>
      </c>
      <c r="O15" s="56">
        <v>0.03</v>
      </c>
      <c r="P15" s="56">
        <v>0.04</v>
      </c>
      <c r="Q15" s="56">
        <v>0.01</v>
      </c>
      <c r="R15" s="56">
        <v>0.1</v>
      </c>
      <c r="S15" s="56">
        <v>0</v>
      </c>
      <c r="T15" s="56">
        <f t="shared" si="1"/>
        <v>0.25</v>
      </c>
      <c r="U15" s="774">
        <f t="shared" si="2"/>
        <v>1.3225200000000001</v>
      </c>
      <c r="V15" s="749">
        <v>1.1021000000000001</v>
      </c>
      <c r="W15" s="57" t="s">
        <v>1022</v>
      </c>
      <c r="X15" s="58" t="s">
        <v>1720</v>
      </c>
    </row>
    <row r="16" spans="1:24" s="59" customFormat="1" ht="46.8" x14ac:dyDescent="0.3">
      <c r="A16" s="53" t="s">
        <v>1685</v>
      </c>
      <c r="B16" s="54" t="s">
        <v>1686</v>
      </c>
      <c r="C16" s="55">
        <v>0.54</v>
      </c>
      <c r="D16" s="55">
        <v>3000</v>
      </c>
      <c r="E16" s="55" t="s">
        <v>417</v>
      </c>
      <c r="F16" s="55" t="s">
        <v>417</v>
      </c>
      <c r="G16" s="55">
        <v>30</v>
      </c>
      <c r="H16" s="55">
        <v>90</v>
      </c>
      <c r="I16" s="55">
        <v>25</v>
      </c>
      <c r="J16" s="55">
        <v>40</v>
      </c>
      <c r="K16" s="70" t="s">
        <v>69</v>
      </c>
      <c r="L16" s="774">
        <f t="shared" si="0"/>
        <v>1.7633600000000003</v>
      </c>
      <c r="M16" s="56">
        <v>0.05</v>
      </c>
      <c r="N16" s="56">
        <v>0.02</v>
      </c>
      <c r="O16" s="56">
        <v>0.03</v>
      </c>
      <c r="P16" s="56">
        <v>0.04</v>
      </c>
      <c r="Q16" s="56">
        <v>0.01</v>
      </c>
      <c r="R16" s="56">
        <v>0.1</v>
      </c>
      <c r="S16" s="56">
        <v>0</v>
      </c>
      <c r="T16" s="56">
        <f t="shared" si="1"/>
        <v>0.25</v>
      </c>
      <c r="U16" s="774">
        <f t="shared" si="2"/>
        <v>1.3225200000000001</v>
      </c>
      <c r="V16" s="749">
        <v>1.1021000000000001</v>
      </c>
      <c r="W16" s="57" t="s">
        <v>1022</v>
      </c>
      <c r="X16" s="58" t="s">
        <v>1720</v>
      </c>
    </row>
    <row r="17" spans="1:86" s="59" customFormat="1" ht="46.8" x14ac:dyDescent="0.3">
      <c r="A17" s="53" t="s">
        <v>1687</v>
      </c>
      <c r="B17" s="54" t="s">
        <v>2100</v>
      </c>
      <c r="C17" s="55">
        <v>0.54</v>
      </c>
      <c r="D17" s="55">
        <v>3000</v>
      </c>
      <c r="E17" s="55" t="s">
        <v>417</v>
      </c>
      <c r="F17" s="55" t="s">
        <v>417</v>
      </c>
      <c r="G17" s="55">
        <v>30</v>
      </c>
      <c r="H17" s="55">
        <v>90</v>
      </c>
      <c r="I17" s="55">
        <v>25</v>
      </c>
      <c r="J17" s="55">
        <v>40</v>
      </c>
      <c r="K17" s="70" t="s">
        <v>69</v>
      </c>
      <c r="L17" s="774">
        <f t="shared" si="0"/>
        <v>1.7633600000000003</v>
      </c>
      <c r="M17" s="56">
        <v>0.05</v>
      </c>
      <c r="N17" s="56">
        <v>0.02</v>
      </c>
      <c r="O17" s="56">
        <v>0.03</v>
      </c>
      <c r="P17" s="56">
        <v>0.04</v>
      </c>
      <c r="Q17" s="56">
        <v>0.01</v>
      </c>
      <c r="R17" s="56">
        <v>0.1</v>
      </c>
      <c r="S17" s="56">
        <v>0</v>
      </c>
      <c r="T17" s="56">
        <f t="shared" si="1"/>
        <v>0.25</v>
      </c>
      <c r="U17" s="774">
        <f t="shared" si="2"/>
        <v>1.3225200000000001</v>
      </c>
      <c r="V17" s="749">
        <v>1.1021000000000001</v>
      </c>
      <c r="W17" s="57" t="s">
        <v>1022</v>
      </c>
      <c r="X17" s="58" t="s">
        <v>1720</v>
      </c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</row>
    <row r="18" spans="1:86" s="59" customFormat="1" ht="46.8" x14ac:dyDescent="0.3">
      <c r="A18" s="53" t="s">
        <v>1688</v>
      </c>
      <c r="B18" s="54" t="s">
        <v>1689</v>
      </c>
      <c r="C18" s="55">
        <v>0.45</v>
      </c>
      <c r="D18" s="55">
        <v>3050</v>
      </c>
      <c r="E18" s="55" t="s">
        <v>1690</v>
      </c>
      <c r="F18" s="55" t="s">
        <v>1691</v>
      </c>
      <c r="G18" s="55">
        <v>36</v>
      </c>
      <c r="H18" s="55">
        <v>109.8</v>
      </c>
      <c r="I18" s="55">
        <v>27.1</v>
      </c>
      <c r="J18" s="55">
        <v>48</v>
      </c>
      <c r="K18" s="70" t="s">
        <v>12</v>
      </c>
      <c r="L18" s="774">
        <f t="shared" si="0"/>
        <v>2.2742399999999998</v>
      </c>
      <c r="M18" s="56">
        <v>0.05</v>
      </c>
      <c r="N18" s="56">
        <v>0.02</v>
      </c>
      <c r="O18" s="56">
        <v>0.03</v>
      </c>
      <c r="P18" s="56">
        <v>0.04</v>
      </c>
      <c r="Q18" s="56">
        <v>0.01</v>
      </c>
      <c r="R18" s="56">
        <v>0.1</v>
      </c>
      <c r="S18" s="56">
        <v>0</v>
      </c>
      <c r="T18" s="56">
        <f t="shared" si="1"/>
        <v>0.25</v>
      </c>
      <c r="U18" s="774">
        <f t="shared" si="2"/>
        <v>1.7056799999999999</v>
      </c>
      <c r="V18" s="749">
        <v>1.4214</v>
      </c>
      <c r="W18" s="57" t="s">
        <v>1022</v>
      </c>
      <c r="X18" s="58" t="s">
        <v>1720</v>
      </c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</row>
    <row r="19" spans="1:86" s="59" customFormat="1" ht="62.4" x14ac:dyDescent="0.3">
      <c r="A19" s="53" t="s">
        <v>1692</v>
      </c>
      <c r="B19" s="54" t="s">
        <v>1693</v>
      </c>
      <c r="C19" s="55">
        <v>0.45</v>
      </c>
      <c r="D19" s="55">
        <v>3050</v>
      </c>
      <c r="E19" s="55" t="s">
        <v>1690</v>
      </c>
      <c r="F19" s="55" t="s">
        <v>1691</v>
      </c>
      <c r="G19" s="55">
        <v>36</v>
      </c>
      <c r="H19" s="55">
        <v>109.8</v>
      </c>
      <c r="I19" s="55">
        <v>27.1</v>
      </c>
      <c r="J19" s="55">
        <v>48</v>
      </c>
      <c r="K19" s="70" t="s">
        <v>38</v>
      </c>
      <c r="L19" s="774">
        <f t="shared" si="0"/>
        <v>2.5379200000000002</v>
      </c>
      <c r="M19" s="56">
        <v>0.05</v>
      </c>
      <c r="N19" s="56">
        <v>0.02</v>
      </c>
      <c r="O19" s="56">
        <v>0.03</v>
      </c>
      <c r="P19" s="56">
        <v>0.04</v>
      </c>
      <c r="Q19" s="56">
        <v>0.01</v>
      </c>
      <c r="R19" s="56">
        <v>0.1</v>
      </c>
      <c r="S19" s="56">
        <v>0</v>
      </c>
      <c r="T19" s="56">
        <f t="shared" si="1"/>
        <v>0.25</v>
      </c>
      <c r="U19" s="774">
        <f t="shared" si="2"/>
        <v>1.90344</v>
      </c>
      <c r="V19" s="749">
        <v>1.5862000000000001</v>
      </c>
      <c r="W19" s="57" t="s">
        <v>1022</v>
      </c>
      <c r="X19" s="58" t="s">
        <v>1720</v>
      </c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</row>
    <row r="20" spans="1:86" s="59" customFormat="1" ht="62.4" x14ac:dyDescent="0.3">
      <c r="A20" s="53" t="s">
        <v>1694</v>
      </c>
      <c r="B20" s="54" t="s">
        <v>1695</v>
      </c>
      <c r="C20" s="55">
        <v>0.45</v>
      </c>
      <c r="D20" s="55">
        <v>3050</v>
      </c>
      <c r="E20" s="55" t="s">
        <v>1690</v>
      </c>
      <c r="F20" s="55" t="s">
        <v>1691</v>
      </c>
      <c r="G20" s="55">
        <v>36</v>
      </c>
      <c r="H20" s="55">
        <v>109.8</v>
      </c>
      <c r="I20" s="55">
        <v>27.1</v>
      </c>
      <c r="J20" s="55">
        <v>48</v>
      </c>
      <c r="K20" s="70" t="s">
        <v>38</v>
      </c>
      <c r="L20" s="774">
        <f t="shared" si="0"/>
        <v>2.5379200000000002</v>
      </c>
      <c r="M20" s="56">
        <v>0.05</v>
      </c>
      <c r="N20" s="56">
        <v>0.02</v>
      </c>
      <c r="O20" s="56">
        <v>0.03</v>
      </c>
      <c r="P20" s="56">
        <v>0.04</v>
      </c>
      <c r="Q20" s="56">
        <v>0.01</v>
      </c>
      <c r="R20" s="56">
        <v>0.1</v>
      </c>
      <c r="S20" s="56">
        <v>0</v>
      </c>
      <c r="T20" s="56">
        <f t="shared" si="1"/>
        <v>0.25</v>
      </c>
      <c r="U20" s="774">
        <f t="shared" si="2"/>
        <v>1.90344</v>
      </c>
      <c r="V20" s="749">
        <v>1.5862000000000001</v>
      </c>
      <c r="W20" s="57" t="s">
        <v>1022</v>
      </c>
      <c r="X20" s="58" t="s">
        <v>1720</v>
      </c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</row>
    <row r="21" spans="1:86" s="59" customFormat="1" ht="62.4" x14ac:dyDescent="0.3">
      <c r="A21" s="53" t="s">
        <v>1696</v>
      </c>
      <c r="B21" s="54" t="s">
        <v>1697</v>
      </c>
      <c r="C21" s="55">
        <v>0.45</v>
      </c>
      <c r="D21" s="55">
        <v>3050</v>
      </c>
      <c r="E21" s="55" t="s">
        <v>1690</v>
      </c>
      <c r="F21" s="55" t="s">
        <v>1691</v>
      </c>
      <c r="G21" s="55">
        <v>36</v>
      </c>
      <c r="H21" s="55">
        <v>109.8</v>
      </c>
      <c r="I21" s="55">
        <v>27.1</v>
      </c>
      <c r="J21" s="55">
        <v>48</v>
      </c>
      <c r="K21" s="70" t="s">
        <v>38</v>
      </c>
      <c r="L21" s="774">
        <f t="shared" si="0"/>
        <v>2.5379200000000002</v>
      </c>
      <c r="M21" s="56">
        <v>0.05</v>
      </c>
      <c r="N21" s="56">
        <v>0.02</v>
      </c>
      <c r="O21" s="56">
        <v>0.03</v>
      </c>
      <c r="P21" s="56">
        <v>0.04</v>
      </c>
      <c r="Q21" s="56">
        <v>0.01</v>
      </c>
      <c r="R21" s="56">
        <v>0.1</v>
      </c>
      <c r="S21" s="56">
        <v>0</v>
      </c>
      <c r="T21" s="56">
        <f t="shared" si="1"/>
        <v>0.25</v>
      </c>
      <c r="U21" s="774">
        <f t="shared" si="2"/>
        <v>1.90344</v>
      </c>
      <c r="V21" s="749">
        <v>1.5862000000000001</v>
      </c>
      <c r="W21" s="57" t="s">
        <v>1022</v>
      </c>
      <c r="X21" s="58" t="s">
        <v>1720</v>
      </c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</row>
    <row r="22" spans="1:86" s="71" customFormat="1" ht="46.8" x14ac:dyDescent="0.3">
      <c r="A22" s="53" t="s">
        <v>1698</v>
      </c>
      <c r="B22" s="54" t="s">
        <v>1699</v>
      </c>
      <c r="C22" s="55">
        <v>0.45</v>
      </c>
      <c r="D22" s="55">
        <v>3050</v>
      </c>
      <c r="E22" s="55" t="s">
        <v>1690</v>
      </c>
      <c r="F22" s="55" t="s">
        <v>1700</v>
      </c>
      <c r="G22" s="55">
        <v>36</v>
      </c>
      <c r="H22" s="55">
        <v>109.8</v>
      </c>
      <c r="I22" s="55">
        <v>26.3</v>
      </c>
      <c r="J22" s="55">
        <v>48</v>
      </c>
      <c r="K22" s="55" t="s">
        <v>17</v>
      </c>
      <c r="L22" s="774">
        <f t="shared" si="0"/>
        <v>2.2742399999999998</v>
      </c>
      <c r="M22" s="56">
        <v>0.05</v>
      </c>
      <c r="N22" s="56">
        <v>0.02</v>
      </c>
      <c r="O22" s="56">
        <v>0.03</v>
      </c>
      <c r="P22" s="56">
        <v>0.04</v>
      </c>
      <c r="Q22" s="56">
        <v>0.01</v>
      </c>
      <c r="R22" s="56">
        <v>0.1</v>
      </c>
      <c r="S22" s="56">
        <v>0</v>
      </c>
      <c r="T22" s="56">
        <f t="shared" si="1"/>
        <v>0.25</v>
      </c>
      <c r="U22" s="774">
        <f t="shared" si="2"/>
        <v>1.7056799999999999</v>
      </c>
      <c r="V22" s="749">
        <v>1.4214</v>
      </c>
      <c r="W22" s="57" t="s">
        <v>1022</v>
      </c>
      <c r="X22" s="58" t="s">
        <v>1720</v>
      </c>
      <c r="Y22" s="59"/>
      <c r="Z22" s="59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</row>
    <row r="23" spans="1:86" s="59" customFormat="1" ht="46.8" x14ac:dyDescent="0.3">
      <c r="A23" s="53" t="s">
        <v>1701</v>
      </c>
      <c r="B23" s="54" t="s">
        <v>1728</v>
      </c>
      <c r="C23" s="55">
        <v>0.6</v>
      </c>
      <c r="D23" s="55">
        <v>3000</v>
      </c>
      <c r="E23" s="55" t="s">
        <v>1702</v>
      </c>
      <c r="F23" s="55" t="s">
        <v>1702</v>
      </c>
      <c r="G23" s="55">
        <v>20</v>
      </c>
      <c r="H23" s="55">
        <v>60</v>
      </c>
      <c r="I23" s="55">
        <v>27</v>
      </c>
      <c r="J23" s="55">
        <v>48</v>
      </c>
      <c r="K23" s="72" t="s">
        <v>38</v>
      </c>
      <c r="L23" s="774">
        <f t="shared" si="0"/>
        <v>3.0158400000000003</v>
      </c>
      <c r="M23" s="56">
        <v>0.05</v>
      </c>
      <c r="N23" s="56">
        <v>0.02</v>
      </c>
      <c r="O23" s="56">
        <v>0.03</v>
      </c>
      <c r="P23" s="56">
        <v>0.04</v>
      </c>
      <c r="Q23" s="56">
        <v>0.01</v>
      </c>
      <c r="R23" s="56">
        <v>0.1</v>
      </c>
      <c r="S23" s="56">
        <v>0</v>
      </c>
      <c r="T23" s="56">
        <f t="shared" si="1"/>
        <v>0.25</v>
      </c>
      <c r="U23" s="774">
        <f t="shared" si="2"/>
        <v>2.2618800000000001</v>
      </c>
      <c r="V23" s="749">
        <v>1.8849</v>
      </c>
      <c r="W23" s="57" t="s">
        <v>1022</v>
      </c>
      <c r="X23" s="58" t="s">
        <v>1720</v>
      </c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</row>
    <row r="24" spans="1:86" s="59" customFormat="1" ht="62.4" x14ac:dyDescent="0.3">
      <c r="A24" s="53" t="s">
        <v>1703</v>
      </c>
      <c r="B24" s="54" t="s">
        <v>1730</v>
      </c>
      <c r="C24" s="55">
        <v>0.6</v>
      </c>
      <c r="D24" s="55">
        <v>3000</v>
      </c>
      <c r="E24" s="55" t="s">
        <v>1702</v>
      </c>
      <c r="F24" s="55" t="s">
        <v>1702</v>
      </c>
      <c r="G24" s="55">
        <v>15</v>
      </c>
      <c r="H24" s="55">
        <v>45</v>
      </c>
      <c r="I24" s="55">
        <v>20</v>
      </c>
      <c r="J24" s="55">
        <v>40</v>
      </c>
      <c r="K24" s="55" t="s">
        <v>17</v>
      </c>
      <c r="L24" s="774">
        <f t="shared" si="0"/>
        <v>11.04</v>
      </c>
      <c r="M24" s="56">
        <v>0.05</v>
      </c>
      <c r="N24" s="56">
        <v>0.02</v>
      </c>
      <c r="O24" s="56">
        <v>0.03</v>
      </c>
      <c r="P24" s="56">
        <v>0.04</v>
      </c>
      <c r="Q24" s="56">
        <v>0.01</v>
      </c>
      <c r="R24" s="56">
        <v>0.1</v>
      </c>
      <c r="S24" s="56">
        <v>0</v>
      </c>
      <c r="T24" s="56">
        <f t="shared" si="1"/>
        <v>0.25</v>
      </c>
      <c r="U24" s="774">
        <f t="shared" si="2"/>
        <v>8.2799999999999994</v>
      </c>
      <c r="V24" s="749">
        <v>6.9</v>
      </c>
      <c r="W24" s="57" t="s">
        <v>1022</v>
      </c>
      <c r="X24" s="58" t="s">
        <v>1720</v>
      </c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</row>
    <row r="25" spans="1:86" s="59" customFormat="1" ht="46.8" x14ac:dyDescent="0.3">
      <c r="A25" s="53" t="s">
        <v>1036</v>
      </c>
      <c r="B25" s="54" t="s">
        <v>1037</v>
      </c>
      <c r="C25" s="55">
        <v>0.45</v>
      </c>
      <c r="D25" s="55">
        <v>3050</v>
      </c>
      <c r="E25" s="55">
        <v>20</v>
      </c>
      <c r="F25" s="55">
        <v>40</v>
      </c>
      <c r="G25" s="55">
        <v>20</v>
      </c>
      <c r="H25" s="55">
        <v>61</v>
      </c>
      <c r="I25" s="55">
        <v>18.100000000000001</v>
      </c>
      <c r="J25" s="55">
        <v>32</v>
      </c>
      <c r="K25" s="55" t="s">
        <v>38</v>
      </c>
      <c r="L25" s="774">
        <f t="shared" si="0"/>
        <v>2.9664000000000001</v>
      </c>
      <c r="M25" s="56">
        <v>0.05</v>
      </c>
      <c r="N25" s="56">
        <v>0.02</v>
      </c>
      <c r="O25" s="56">
        <v>0.03</v>
      </c>
      <c r="P25" s="56">
        <v>0.04</v>
      </c>
      <c r="Q25" s="56">
        <v>0.01</v>
      </c>
      <c r="R25" s="56">
        <v>0.1</v>
      </c>
      <c r="S25" s="56">
        <v>0</v>
      </c>
      <c r="T25" s="56">
        <f t="shared" si="1"/>
        <v>0.25</v>
      </c>
      <c r="U25" s="774">
        <f t="shared" si="2"/>
        <v>2.2248000000000001</v>
      </c>
      <c r="V25" s="749">
        <v>1.8540000000000001</v>
      </c>
      <c r="W25" s="57" t="s">
        <v>1022</v>
      </c>
      <c r="X25" s="58" t="s">
        <v>1720</v>
      </c>
    </row>
    <row r="26" spans="1:86" s="59" customFormat="1" ht="46.8" x14ac:dyDescent="0.3">
      <c r="A26" s="53" t="s">
        <v>1039</v>
      </c>
      <c r="B26" s="54" t="s">
        <v>1040</v>
      </c>
      <c r="C26" s="55">
        <v>0.45</v>
      </c>
      <c r="D26" s="55">
        <v>3050</v>
      </c>
      <c r="E26" s="55">
        <v>20</v>
      </c>
      <c r="F26" s="55">
        <v>40</v>
      </c>
      <c r="G26" s="55">
        <v>20</v>
      </c>
      <c r="H26" s="55">
        <v>61</v>
      </c>
      <c r="I26" s="55">
        <v>18.100000000000001</v>
      </c>
      <c r="J26" s="55">
        <v>32</v>
      </c>
      <c r="K26" s="55" t="s">
        <v>38</v>
      </c>
      <c r="L26" s="774">
        <f t="shared" si="0"/>
        <v>2.9664000000000001</v>
      </c>
      <c r="M26" s="56">
        <v>0.05</v>
      </c>
      <c r="N26" s="56">
        <v>0.02</v>
      </c>
      <c r="O26" s="56">
        <v>0.03</v>
      </c>
      <c r="P26" s="56">
        <v>0.04</v>
      </c>
      <c r="Q26" s="56">
        <v>0.01</v>
      </c>
      <c r="R26" s="56">
        <v>0.1</v>
      </c>
      <c r="S26" s="56">
        <v>0</v>
      </c>
      <c r="T26" s="56">
        <f t="shared" si="1"/>
        <v>0.25</v>
      </c>
      <c r="U26" s="774">
        <f t="shared" si="2"/>
        <v>2.2248000000000001</v>
      </c>
      <c r="V26" s="749">
        <v>1.8540000000000001</v>
      </c>
      <c r="W26" s="57" t="s">
        <v>1022</v>
      </c>
      <c r="X26" s="58" t="s">
        <v>1720</v>
      </c>
    </row>
    <row r="27" spans="1:86" s="59" customFormat="1" ht="46.8" x14ac:dyDescent="0.3">
      <c r="A27" s="53" t="s">
        <v>1041</v>
      </c>
      <c r="B27" s="54" t="s">
        <v>1042</v>
      </c>
      <c r="C27" s="55">
        <v>0.45</v>
      </c>
      <c r="D27" s="55">
        <v>3050</v>
      </c>
      <c r="E27" s="55">
        <v>20</v>
      </c>
      <c r="F27" s="55">
        <v>40</v>
      </c>
      <c r="G27" s="55">
        <v>20</v>
      </c>
      <c r="H27" s="55">
        <v>61</v>
      </c>
      <c r="I27" s="55">
        <v>18.100000000000001</v>
      </c>
      <c r="J27" s="55">
        <v>32</v>
      </c>
      <c r="K27" s="55" t="s">
        <v>38</v>
      </c>
      <c r="L27" s="774">
        <f t="shared" si="0"/>
        <v>2.9664000000000001</v>
      </c>
      <c r="M27" s="56">
        <v>0.05</v>
      </c>
      <c r="N27" s="56">
        <v>0.02</v>
      </c>
      <c r="O27" s="56">
        <v>0.03</v>
      </c>
      <c r="P27" s="56">
        <v>0.04</v>
      </c>
      <c r="Q27" s="56">
        <v>0.01</v>
      </c>
      <c r="R27" s="56">
        <v>0.1</v>
      </c>
      <c r="S27" s="56">
        <v>0</v>
      </c>
      <c r="T27" s="56">
        <f t="shared" si="1"/>
        <v>0.25</v>
      </c>
      <c r="U27" s="774">
        <f t="shared" si="2"/>
        <v>2.2248000000000001</v>
      </c>
      <c r="V27" s="749">
        <v>1.8540000000000001</v>
      </c>
      <c r="W27" s="57" t="s">
        <v>1022</v>
      </c>
      <c r="X27" s="58" t="s">
        <v>1720</v>
      </c>
    </row>
    <row r="28" spans="1:86" s="59" customFormat="1" ht="62.4" x14ac:dyDescent="0.3">
      <c r="A28" s="53" t="s">
        <v>1704</v>
      </c>
      <c r="B28" s="54" t="s">
        <v>1705</v>
      </c>
      <c r="C28" s="55">
        <v>0.45</v>
      </c>
      <c r="D28" s="55">
        <v>3070</v>
      </c>
      <c r="E28" s="55">
        <v>220</v>
      </c>
      <c r="F28" s="55" t="s">
        <v>417</v>
      </c>
      <c r="G28" s="55">
        <v>20</v>
      </c>
      <c r="H28" s="55">
        <v>61</v>
      </c>
      <c r="I28" s="69">
        <v>23.7</v>
      </c>
      <c r="J28" s="55">
        <v>20</v>
      </c>
      <c r="K28" s="55" t="s">
        <v>17</v>
      </c>
      <c r="L28" s="774">
        <f t="shared" si="0"/>
        <v>1.7798400000000001</v>
      </c>
      <c r="M28" s="56">
        <v>0.05</v>
      </c>
      <c r="N28" s="56">
        <v>0.02</v>
      </c>
      <c r="O28" s="56">
        <v>0.03</v>
      </c>
      <c r="P28" s="56">
        <v>0.04</v>
      </c>
      <c r="Q28" s="56">
        <v>0.01</v>
      </c>
      <c r="R28" s="56">
        <v>0.1</v>
      </c>
      <c r="S28" s="56">
        <v>0</v>
      </c>
      <c r="T28" s="56">
        <f t="shared" si="1"/>
        <v>0.25</v>
      </c>
      <c r="U28" s="774">
        <f t="shared" si="2"/>
        <v>1.3348800000000001</v>
      </c>
      <c r="V28" s="749">
        <v>1.1124000000000001</v>
      </c>
      <c r="W28" s="57" t="s">
        <v>1022</v>
      </c>
      <c r="X28" s="58" t="s">
        <v>1720</v>
      </c>
    </row>
    <row r="29" spans="1:86" s="59" customFormat="1" ht="62.4" x14ac:dyDescent="0.3">
      <c r="A29" s="53" t="s">
        <v>1706</v>
      </c>
      <c r="B29" s="54" t="s">
        <v>1707</v>
      </c>
      <c r="C29" s="55">
        <v>0.45</v>
      </c>
      <c r="D29" s="55">
        <v>3070</v>
      </c>
      <c r="E29" s="55">
        <v>180</v>
      </c>
      <c r="F29" s="55" t="s">
        <v>417</v>
      </c>
      <c r="G29" s="55">
        <v>20</v>
      </c>
      <c r="H29" s="55">
        <v>61</v>
      </c>
      <c r="I29" s="69">
        <v>23</v>
      </c>
      <c r="J29" s="55">
        <v>20</v>
      </c>
      <c r="K29" s="55" t="s">
        <v>38</v>
      </c>
      <c r="L29" s="774">
        <f t="shared" si="0"/>
        <v>1.7798400000000001</v>
      </c>
      <c r="M29" s="56">
        <v>0.05</v>
      </c>
      <c r="N29" s="56">
        <v>0.02</v>
      </c>
      <c r="O29" s="56">
        <v>0.03</v>
      </c>
      <c r="P29" s="56">
        <v>0.04</v>
      </c>
      <c r="Q29" s="56">
        <v>0.01</v>
      </c>
      <c r="R29" s="56">
        <v>0.1</v>
      </c>
      <c r="S29" s="56">
        <v>0</v>
      </c>
      <c r="T29" s="56">
        <f t="shared" si="1"/>
        <v>0.25</v>
      </c>
      <c r="U29" s="774">
        <f t="shared" si="2"/>
        <v>1.3348800000000001</v>
      </c>
      <c r="V29" s="749">
        <v>1.1124000000000001</v>
      </c>
      <c r="W29" s="57" t="s">
        <v>1022</v>
      </c>
      <c r="X29" s="58" t="s">
        <v>1720</v>
      </c>
    </row>
    <row r="30" spans="1:86" s="59" customFormat="1" ht="46.8" x14ac:dyDescent="0.2">
      <c r="A30" s="73" t="s">
        <v>1708</v>
      </c>
      <c r="B30" s="74" t="s">
        <v>1731</v>
      </c>
      <c r="C30" s="69">
        <v>24</v>
      </c>
      <c r="D30" s="55">
        <v>2500</v>
      </c>
      <c r="E30" s="55" t="s">
        <v>417</v>
      </c>
      <c r="F30" s="55" t="s">
        <v>417</v>
      </c>
      <c r="G30" s="55">
        <v>10</v>
      </c>
      <c r="H30" s="75">
        <v>25</v>
      </c>
      <c r="I30" s="69">
        <v>5.5</v>
      </c>
      <c r="J30" s="55">
        <v>50</v>
      </c>
      <c r="K30" s="55" t="s">
        <v>38</v>
      </c>
      <c r="L30" s="774">
        <f t="shared" si="0"/>
        <v>13.085120000000002</v>
      </c>
      <c r="M30" s="56">
        <v>0.05</v>
      </c>
      <c r="N30" s="56">
        <v>0.02</v>
      </c>
      <c r="O30" s="56">
        <v>0.03</v>
      </c>
      <c r="P30" s="56">
        <v>0.04</v>
      </c>
      <c r="Q30" s="56">
        <v>0.01</v>
      </c>
      <c r="R30" s="56">
        <v>0.1</v>
      </c>
      <c r="S30" s="56">
        <v>0</v>
      </c>
      <c r="T30" s="56">
        <f>SUM(M30:S30)</f>
        <v>0.25</v>
      </c>
      <c r="U30" s="774">
        <f t="shared" si="2"/>
        <v>9.8138400000000008</v>
      </c>
      <c r="V30" s="749">
        <v>8.1782000000000004</v>
      </c>
      <c r="W30" s="57" t="s">
        <v>1022</v>
      </c>
      <c r="X30" s="58" t="s">
        <v>1720</v>
      </c>
    </row>
    <row r="31" spans="1:86" s="59" customFormat="1" ht="46.8" x14ac:dyDescent="0.3">
      <c r="A31" s="53" t="s">
        <v>1709</v>
      </c>
      <c r="B31" s="54" t="s">
        <v>1732</v>
      </c>
      <c r="C31" s="55">
        <v>0.5</v>
      </c>
      <c r="D31" s="55">
        <v>2500</v>
      </c>
      <c r="E31" s="55"/>
      <c r="F31" s="55"/>
      <c r="G31" s="55">
        <v>10</v>
      </c>
      <c r="H31" s="55">
        <v>25</v>
      </c>
      <c r="I31" s="55">
        <v>5.5</v>
      </c>
      <c r="J31" s="55">
        <v>50</v>
      </c>
      <c r="K31" s="70" t="s">
        <v>17</v>
      </c>
      <c r="L31" s="774">
        <f t="shared" si="0"/>
        <v>13.085120000000002</v>
      </c>
      <c r="M31" s="56">
        <v>0.05</v>
      </c>
      <c r="N31" s="56">
        <v>0.02</v>
      </c>
      <c r="O31" s="56">
        <v>0.03</v>
      </c>
      <c r="P31" s="56">
        <v>0.04</v>
      </c>
      <c r="Q31" s="56">
        <v>0.01</v>
      </c>
      <c r="R31" s="56">
        <v>0.1</v>
      </c>
      <c r="S31" s="56">
        <v>0</v>
      </c>
      <c r="T31" s="56">
        <f>SUM(M31:S31)</f>
        <v>0.25</v>
      </c>
      <c r="U31" s="774">
        <f t="shared" si="2"/>
        <v>9.8138400000000008</v>
      </c>
      <c r="V31" s="749">
        <v>8.1782000000000004</v>
      </c>
      <c r="W31" s="57" t="s">
        <v>1022</v>
      </c>
      <c r="X31" s="58" t="s">
        <v>1720</v>
      </c>
    </row>
    <row r="32" spans="1:86" s="59" customFormat="1" ht="46.8" x14ac:dyDescent="0.3">
      <c r="A32" s="53" t="s">
        <v>1710</v>
      </c>
      <c r="B32" s="54" t="s">
        <v>1733</v>
      </c>
      <c r="C32" s="55">
        <v>0.5</v>
      </c>
      <c r="D32" s="55">
        <v>2500</v>
      </c>
      <c r="E32" s="55"/>
      <c r="F32" s="55"/>
      <c r="G32" s="55">
        <v>10</v>
      </c>
      <c r="H32" s="55">
        <v>25</v>
      </c>
      <c r="I32" s="55">
        <v>5.5</v>
      </c>
      <c r="J32" s="55">
        <v>50</v>
      </c>
      <c r="K32" s="70" t="s">
        <v>17</v>
      </c>
      <c r="L32" s="774">
        <f t="shared" si="0"/>
        <v>16.084479999999999</v>
      </c>
      <c r="M32" s="56">
        <v>0.05</v>
      </c>
      <c r="N32" s="56">
        <v>0.02</v>
      </c>
      <c r="O32" s="56">
        <v>0.03</v>
      </c>
      <c r="P32" s="56">
        <v>0.04</v>
      </c>
      <c r="Q32" s="56">
        <v>0.01</v>
      </c>
      <c r="R32" s="56">
        <v>0.1</v>
      </c>
      <c r="S32" s="56">
        <v>0</v>
      </c>
      <c r="T32" s="56">
        <f t="shared" ref="T32:T33" si="7">SUM(M32:S32)</f>
        <v>0.25</v>
      </c>
      <c r="U32" s="774">
        <f t="shared" si="2"/>
        <v>12.063359999999999</v>
      </c>
      <c r="V32" s="749">
        <v>10.0528</v>
      </c>
      <c r="W32" s="57" t="s">
        <v>1022</v>
      </c>
      <c r="X32" s="58" t="s">
        <v>1720</v>
      </c>
    </row>
    <row r="33" spans="1:24" s="59" customFormat="1" ht="46.8" x14ac:dyDescent="0.3">
      <c r="A33" s="53" t="s">
        <v>1711</v>
      </c>
      <c r="B33" s="54" t="s">
        <v>1734</v>
      </c>
      <c r="C33" s="55">
        <v>0.5</v>
      </c>
      <c r="D33" s="55">
        <v>2500</v>
      </c>
      <c r="E33" s="55"/>
      <c r="F33" s="55"/>
      <c r="G33" s="55">
        <v>10</v>
      </c>
      <c r="H33" s="55">
        <v>25</v>
      </c>
      <c r="I33" s="55">
        <v>5.5</v>
      </c>
      <c r="J33" s="55">
        <v>50</v>
      </c>
      <c r="K33" s="70" t="s">
        <v>17</v>
      </c>
      <c r="L33" s="774">
        <f t="shared" si="0"/>
        <v>16.084479999999999</v>
      </c>
      <c r="M33" s="56">
        <v>0.05</v>
      </c>
      <c r="N33" s="56">
        <v>0.02</v>
      </c>
      <c r="O33" s="56">
        <v>0.03</v>
      </c>
      <c r="P33" s="56">
        <v>0.04</v>
      </c>
      <c r="Q33" s="56">
        <v>0.01</v>
      </c>
      <c r="R33" s="56">
        <v>0.1</v>
      </c>
      <c r="S33" s="56">
        <v>0</v>
      </c>
      <c r="T33" s="56">
        <f t="shared" si="7"/>
        <v>0.25</v>
      </c>
      <c r="U33" s="774">
        <f t="shared" si="2"/>
        <v>12.063359999999999</v>
      </c>
      <c r="V33" s="749">
        <v>10.0528</v>
      </c>
      <c r="W33" s="57" t="s">
        <v>1022</v>
      </c>
      <c r="X33" s="58" t="s">
        <v>1720</v>
      </c>
    </row>
    <row r="34" spans="1:24" s="59" customFormat="1" ht="18" x14ac:dyDescent="0.2">
      <c r="A34" s="76"/>
      <c r="B34" s="77"/>
      <c r="C34" s="78"/>
      <c r="D34" s="79"/>
      <c r="E34" s="79"/>
      <c r="F34" s="79"/>
      <c r="G34" s="79"/>
      <c r="H34" s="80"/>
      <c r="I34" s="78"/>
      <c r="J34" s="79"/>
      <c r="K34" s="79"/>
      <c r="L34" s="955"/>
      <c r="M34" s="77"/>
      <c r="N34" s="77"/>
      <c r="O34" s="77"/>
      <c r="P34" s="77"/>
      <c r="Q34" s="77"/>
      <c r="R34" s="77"/>
      <c r="S34" s="77"/>
      <c r="T34" s="77"/>
      <c r="U34" s="953"/>
      <c r="V34" s="749"/>
      <c r="W34" s="81"/>
      <c r="X34" s="77"/>
    </row>
    <row r="35" spans="1:24" s="68" customFormat="1" ht="18" x14ac:dyDescent="0.2">
      <c r="A35" s="82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956"/>
      <c r="M35" s="83"/>
      <c r="N35" s="83"/>
      <c r="O35" s="83"/>
      <c r="P35" s="83"/>
      <c r="Q35" s="83"/>
      <c r="R35" s="83"/>
      <c r="S35" s="83"/>
      <c r="T35" s="83"/>
      <c r="U35" s="954"/>
      <c r="V35" s="749"/>
      <c r="W35" s="85"/>
      <c r="X35" s="83"/>
    </row>
    <row r="36" spans="1:24" s="68" customFormat="1" ht="46.8" x14ac:dyDescent="0.2">
      <c r="A36" s="86" t="s">
        <v>2496</v>
      </c>
      <c r="B36" s="87" t="s">
        <v>1035</v>
      </c>
      <c r="C36" s="88" t="s">
        <v>417</v>
      </c>
      <c r="D36" s="62" t="s">
        <v>417</v>
      </c>
      <c r="E36" s="62" t="s">
        <v>417</v>
      </c>
      <c r="F36" s="62" t="s">
        <v>417</v>
      </c>
      <c r="G36" s="62">
        <v>100</v>
      </c>
      <c r="H36" s="89" t="s">
        <v>417</v>
      </c>
      <c r="I36" s="88">
        <v>5</v>
      </c>
      <c r="J36" s="62" t="s">
        <v>417</v>
      </c>
      <c r="K36" s="62" t="s">
        <v>38</v>
      </c>
      <c r="L36" s="749">
        <f>U36/(1-T36)</f>
        <v>42.782080000000001</v>
      </c>
      <c r="M36" s="65">
        <v>0.05</v>
      </c>
      <c r="N36" s="65">
        <v>0.02</v>
      </c>
      <c r="O36" s="65">
        <v>0.03</v>
      </c>
      <c r="P36" s="65">
        <v>0.04</v>
      </c>
      <c r="Q36" s="65">
        <v>0.01</v>
      </c>
      <c r="R36" s="65">
        <v>0.1</v>
      </c>
      <c r="S36" s="65">
        <v>0</v>
      </c>
      <c r="T36" s="65">
        <f t="shared" si="1"/>
        <v>0.25</v>
      </c>
      <c r="U36" s="774">
        <f t="shared" ref="U36:U37" si="8">V36*1.2</f>
        <v>32.086559999999999</v>
      </c>
      <c r="V36" s="749">
        <v>26.738800000000001</v>
      </c>
      <c r="W36" s="66" t="s">
        <v>443</v>
      </c>
      <c r="X36" s="67" t="s">
        <v>1720</v>
      </c>
    </row>
    <row r="37" spans="1:24" s="59" customFormat="1" ht="46.8" x14ac:dyDescent="0.3">
      <c r="A37" s="53" t="s">
        <v>1712</v>
      </c>
      <c r="B37" s="54" t="s">
        <v>1713</v>
      </c>
      <c r="C37" s="55">
        <v>0.45</v>
      </c>
      <c r="D37" s="55">
        <v>3050</v>
      </c>
      <c r="E37" s="55"/>
      <c r="F37" s="55"/>
      <c r="G37" s="55">
        <v>30</v>
      </c>
      <c r="H37" s="55">
        <v>91.5</v>
      </c>
      <c r="I37" s="55">
        <v>26.82</v>
      </c>
      <c r="J37" s="55">
        <v>12</v>
      </c>
      <c r="K37" s="88" t="s">
        <v>38</v>
      </c>
      <c r="L37" s="774">
        <f>U37/(1-T37)</f>
        <v>291.84431999999998</v>
      </c>
      <c r="M37" s="56">
        <v>0.05</v>
      </c>
      <c r="N37" s="56">
        <v>0.02</v>
      </c>
      <c r="O37" s="56">
        <v>0.03</v>
      </c>
      <c r="P37" s="56">
        <v>0.04</v>
      </c>
      <c r="Q37" s="56">
        <v>0.01</v>
      </c>
      <c r="R37" s="56">
        <v>0.1</v>
      </c>
      <c r="S37" s="56">
        <v>0</v>
      </c>
      <c r="T37" s="56">
        <f>SUM(M37:S37)</f>
        <v>0.25</v>
      </c>
      <c r="U37" s="774">
        <f t="shared" si="8"/>
        <v>218.88324</v>
      </c>
      <c r="V37" s="749">
        <v>182.40270000000001</v>
      </c>
      <c r="W37" s="57" t="s">
        <v>443</v>
      </c>
      <c r="X37" s="58" t="s">
        <v>1720</v>
      </c>
    </row>
    <row r="38" spans="1:24" s="52" customFormat="1" ht="13.8" x14ac:dyDescent="0.3">
      <c r="B38" s="90"/>
      <c r="C38" s="91"/>
      <c r="L38" s="840"/>
    </row>
    <row r="39" spans="1:24" s="52" customFormat="1" ht="18" x14ac:dyDescent="0.35">
      <c r="A39" s="92" t="s">
        <v>1281</v>
      </c>
      <c r="B39" s="93" t="s">
        <v>1282</v>
      </c>
      <c r="C39" s="91"/>
    </row>
    <row r="40" spans="1:24" s="52" customFormat="1" ht="18" x14ac:dyDescent="0.35">
      <c r="A40" s="92" t="s">
        <v>1281</v>
      </c>
      <c r="B40" s="93" t="s">
        <v>1283</v>
      </c>
      <c r="C40" s="91"/>
    </row>
    <row r="41" spans="1:24" s="52" customFormat="1" ht="13.8" x14ac:dyDescent="0.3">
      <c r="B41" s="90"/>
      <c r="C41" s="91"/>
    </row>
    <row r="42" spans="1:24" s="52" customFormat="1" ht="13.8" x14ac:dyDescent="0.3">
      <c r="B42" s="90"/>
      <c r="C42" s="91"/>
    </row>
    <row r="43" spans="1:24" x14ac:dyDescent="0.2">
      <c r="A43" s="94"/>
      <c r="B43" s="95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</row>
    <row r="44" spans="1:24" x14ac:dyDescent="0.2">
      <c r="A44" s="94"/>
      <c r="B44" s="95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</row>
    <row r="45" spans="1:24" x14ac:dyDescent="0.2">
      <c r="A45" s="94"/>
      <c r="B45" s="95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</row>
    <row r="46" spans="1:24" x14ac:dyDescent="0.2">
      <c r="A46" s="94"/>
      <c r="B46" s="95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</row>
    <row r="47" spans="1:24" x14ac:dyDescent="0.2">
      <c r="A47" s="94"/>
      <c r="B47" s="95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</row>
    <row r="48" spans="1:24" x14ac:dyDescent="0.2">
      <c r="A48" s="94"/>
      <c r="B48" s="95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</row>
    <row r="49" spans="1:23" x14ac:dyDescent="0.2">
      <c r="A49" s="94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</row>
    <row r="50" spans="1:23" x14ac:dyDescent="0.2">
      <c r="A50" s="94"/>
      <c r="B50" s="95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</row>
    <row r="51" spans="1:23" x14ac:dyDescent="0.2">
      <c r="A51" s="94"/>
      <c r="B51" s="95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</row>
    <row r="52" spans="1:23" x14ac:dyDescent="0.2">
      <c r="A52" s="94"/>
      <c r="B52" s="9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</row>
    <row r="53" spans="1:23" x14ac:dyDescent="0.2">
      <c r="A53" s="94"/>
      <c r="B53" s="9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</row>
    <row r="54" spans="1:23" x14ac:dyDescent="0.2">
      <c r="A54" s="94"/>
      <c r="B54" s="95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</row>
    <row r="55" spans="1:23" x14ac:dyDescent="0.2">
      <c r="A55" s="94"/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</row>
    <row r="56" spans="1:23" x14ac:dyDescent="0.2">
      <c r="A56" s="94"/>
      <c r="B56" s="95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</row>
    <row r="57" spans="1:23" x14ac:dyDescent="0.2">
      <c r="A57" s="94"/>
      <c r="B57" s="95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</row>
    <row r="58" spans="1:23" x14ac:dyDescent="0.2">
      <c r="A58" s="94"/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</row>
    <row r="59" spans="1:23" x14ac:dyDescent="0.2">
      <c r="A59" s="94"/>
      <c r="B59" s="95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</row>
    <row r="60" spans="1:23" x14ac:dyDescent="0.2">
      <c r="A60" s="94"/>
      <c r="B60" s="95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</row>
    <row r="61" spans="1:23" x14ac:dyDescent="0.2">
      <c r="A61" s="94"/>
      <c r="B61" s="95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</row>
    <row r="62" spans="1:23" x14ac:dyDescent="0.2">
      <c r="A62" s="94"/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</row>
    <row r="63" spans="1:23" x14ac:dyDescent="0.2">
      <c r="A63" s="94"/>
      <c r="B63" s="95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</row>
    <row r="64" spans="1:23" x14ac:dyDescent="0.2">
      <c r="A64" s="94"/>
      <c r="B64" s="95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</row>
    <row r="65" spans="1:23" x14ac:dyDescent="0.2">
      <c r="A65" s="94"/>
      <c r="B65" s="95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</row>
    <row r="66" spans="1:23" x14ac:dyDescent="0.2">
      <c r="A66" s="94"/>
      <c r="B66" s="95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</row>
    <row r="67" spans="1:23" x14ac:dyDescent="0.2">
      <c r="A67" s="94"/>
      <c r="B67" s="95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</row>
    <row r="68" spans="1:23" x14ac:dyDescent="0.2">
      <c r="A68" s="94"/>
      <c r="B68" s="95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</row>
    <row r="69" spans="1:23" x14ac:dyDescent="0.2">
      <c r="A69" s="94"/>
      <c r="B69" s="95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</row>
    <row r="70" spans="1:23" x14ac:dyDescent="0.2">
      <c r="A70" s="94"/>
      <c r="B70" s="95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</row>
    <row r="71" spans="1:23" x14ac:dyDescent="0.2">
      <c r="A71" s="94"/>
      <c r="B71" s="95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</row>
    <row r="72" spans="1:23" x14ac:dyDescent="0.2">
      <c r="A72" s="94"/>
      <c r="B72" s="95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</row>
    <row r="73" spans="1:23" x14ac:dyDescent="0.2">
      <c r="A73" s="94"/>
      <c r="B73" s="95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</row>
    <row r="74" spans="1:23" x14ac:dyDescent="0.2">
      <c r="A74" s="94"/>
      <c r="B74" s="95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</row>
    <row r="75" spans="1:23" x14ac:dyDescent="0.2">
      <c r="A75" s="94"/>
      <c r="B75" s="95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</row>
    <row r="76" spans="1:23" x14ac:dyDescent="0.2">
      <c r="A76" s="94"/>
      <c r="B76" s="95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</row>
    <row r="77" spans="1:23" x14ac:dyDescent="0.2">
      <c r="A77" s="94"/>
      <c r="B77" s="95"/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</row>
    <row r="78" spans="1:23" x14ac:dyDescent="0.2">
      <c r="A78" s="94"/>
      <c r="B78" s="95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</row>
    <row r="79" spans="1:23" x14ac:dyDescent="0.2">
      <c r="A79" s="94"/>
      <c r="B79" s="95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</row>
    <row r="80" spans="1:23" x14ac:dyDescent="0.2">
      <c r="A80" s="94"/>
      <c r="B80" s="95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</row>
    <row r="81" spans="1:23" x14ac:dyDescent="0.2">
      <c r="A81" s="94"/>
      <c r="B81" s="95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</row>
    <row r="82" spans="1:23" x14ac:dyDescent="0.2">
      <c r="A82" s="94"/>
      <c r="B82" s="95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</row>
    <row r="83" spans="1:23" x14ac:dyDescent="0.2">
      <c r="A83" s="94"/>
      <c r="B83" s="95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</row>
    <row r="84" spans="1:23" x14ac:dyDescent="0.2">
      <c r="A84" s="94"/>
      <c r="B84" s="95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</row>
    <row r="85" spans="1:23" x14ac:dyDescent="0.2">
      <c r="A85" s="94"/>
      <c r="B85" s="95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</row>
    <row r="86" spans="1:23" x14ac:dyDescent="0.2">
      <c r="A86" s="94"/>
      <c r="B86" s="95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</row>
    <row r="87" spans="1:23" x14ac:dyDescent="0.2">
      <c r="A87" s="94"/>
      <c r="B87" s="95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</row>
    <row r="88" spans="1:23" x14ac:dyDescent="0.2">
      <c r="A88" s="94"/>
      <c r="B88" s="95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</row>
    <row r="89" spans="1:23" x14ac:dyDescent="0.2">
      <c r="A89" s="94"/>
      <c r="B89" s="95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</row>
    <row r="90" spans="1:23" x14ac:dyDescent="0.2">
      <c r="A90" s="94"/>
      <c r="B90" s="95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</row>
    <row r="91" spans="1:23" x14ac:dyDescent="0.2">
      <c r="A91" s="94"/>
      <c r="B91" s="95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</row>
    <row r="92" spans="1:23" x14ac:dyDescent="0.2">
      <c r="A92" s="94"/>
      <c r="B92" s="95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</row>
    <row r="93" spans="1:23" x14ac:dyDescent="0.2">
      <c r="A93" s="94"/>
      <c r="B93" s="95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</row>
    <row r="94" spans="1:23" x14ac:dyDescent="0.2">
      <c r="A94" s="94"/>
      <c r="B94" s="95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</row>
    <row r="95" spans="1:23" x14ac:dyDescent="0.2">
      <c r="A95" s="94"/>
      <c r="B95" s="95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</row>
    <row r="96" spans="1:23" x14ac:dyDescent="0.2">
      <c r="A96" s="94"/>
      <c r="B96" s="95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</row>
    <row r="97" spans="1:23" x14ac:dyDescent="0.2">
      <c r="A97" s="94"/>
      <c r="B97" s="95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</row>
    <row r="98" spans="1:23" x14ac:dyDescent="0.2">
      <c r="A98" s="94"/>
      <c r="B98" s="95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</row>
    <row r="99" spans="1:23" x14ac:dyDescent="0.2">
      <c r="A99" s="94"/>
      <c r="B99" s="95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</row>
    <row r="100" spans="1:23" x14ac:dyDescent="0.2">
      <c r="A100" s="94"/>
      <c r="B100" s="95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</row>
    <row r="101" spans="1:23" x14ac:dyDescent="0.2">
      <c r="A101" s="94"/>
      <c r="B101" s="95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</row>
    <row r="102" spans="1:23" x14ac:dyDescent="0.2">
      <c r="A102" s="94"/>
      <c r="B102" s="95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</row>
    <row r="103" spans="1:23" x14ac:dyDescent="0.2">
      <c r="A103" s="94"/>
      <c r="B103" s="95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</row>
    <row r="104" spans="1:23" x14ac:dyDescent="0.2">
      <c r="A104" s="94"/>
      <c r="B104" s="95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</row>
    <row r="105" spans="1:23" x14ac:dyDescent="0.2">
      <c r="A105" s="94"/>
      <c r="B105" s="95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</row>
    <row r="106" spans="1:23" x14ac:dyDescent="0.2">
      <c r="A106" s="94"/>
      <c r="B106" s="95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</row>
    <row r="107" spans="1:23" x14ac:dyDescent="0.2">
      <c r="A107" s="94"/>
      <c r="B107" s="95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</row>
    <row r="108" spans="1:23" x14ac:dyDescent="0.2">
      <c r="A108" s="94"/>
      <c r="B108" s="95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</row>
    <row r="109" spans="1:23" x14ac:dyDescent="0.2">
      <c r="A109" s="94"/>
      <c r="B109" s="95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</row>
    <row r="110" spans="1:23" x14ac:dyDescent="0.2">
      <c r="A110" s="94"/>
      <c r="B110" s="95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</row>
    <row r="111" spans="1:23" x14ac:dyDescent="0.2">
      <c r="A111" s="94"/>
      <c r="B111" s="95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</row>
    <row r="112" spans="1:23" x14ac:dyDescent="0.2">
      <c r="A112" s="94"/>
      <c r="B112" s="95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</row>
    <row r="113" spans="1:23" x14ac:dyDescent="0.2">
      <c r="A113" s="94"/>
      <c r="B113" s="95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</row>
    <row r="114" spans="1:23" x14ac:dyDescent="0.2">
      <c r="A114" s="94"/>
      <c r="B114" s="95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</row>
    <row r="115" spans="1:23" x14ac:dyDescent="0.2">
      <c r="A115" s="94"/>
      <c r="B115" s="95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</row>
    <row r="116" spans="1:23" x14ac:dyDescent="0.2">
      <c r="A116" s="94"/>
      <c r="B116" s="95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1:23" x14ac:dyDescent="0.2">
      <c r="A117" s="94"/>
      <c r="B117" s="95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1:23" x14ac:dyDescent="0.2">
      <c r="A118" s="94"/>
      <c r="B118" s="95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  <row r="119" spans="1:23" x14ac:dyDescent="0.2">
      <c r="A119" s="94"/>
      <c r="B119" s="95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</row>
    <row r="120" spans="1:23" x14ac:dyDescent="0.2">
      <c r="A120" s="94"/>
      <c r="B120" s="95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</row>
    <row r="121" spans="1:23" x14ac:dyDescent="0.2">
      <c r="A121" s="94"/>
      <c r="B121" s="95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</row>
    <row r="122" spans="1:23" x14ac:dyDescent="0.2">
      <c r="A122" s="94"/>
      <c r="B122" s="95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</row>
    <row r="123" spans="1:23" x14ac:dyDescent="0.2">
      <c r="A123" s="94"/>
      <c r="B123" s="95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</row>
    <row r="124" spans="1:23" x14ac:dyDescent="0.2">
      <c r="A124" s="94"/>
      <c r="B124" s="95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</row>
    <row r="125" spans="1:23" x14ac:dyDescent="0.2">
      <c r="A125" s="94"/>
      <c r="B125" s="95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</row>
    <row r="126" spans="1:23" x14ac:dyDescent="0.2">
      <c r="A126" s="94"/>
      <c r="B126" s="95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</row>
    <row r="127" spans="1:23" x14ac:dyDescent="0.2">
      <c r="A127" s="94"/>
      <c r="B127" s="95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</row>
    <row r="128" spans="1:23" x14ac:dyDescent="0.2">
      <c r="A128" s="94"/>
      <c r="B128" s="95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</row>
    <row r="129" spans="1:22" x14ac:dyDescent="0.2">
      <c r="A129" s="94"/>
      <c r="B129" s="95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</row>
    <row r="143" spans="1:22" x14ac:dyDescent="0.2">
      <c r="I143" s="97">
        <v>1266.6192000000001</v>
      </c>
    </row>
  </sheetData>
  <sheetProtection algorithmName="SHA-512" hashValue="qYvQDdDyfuSSKRqPriBarIyBtUJ756C8+uLgTWkIHJr0BQx/RbtlcmTbFPhwailExJ9MdIcTmiK9xMQIWQfuTQ==" saltValue="3egR753hZJRJVKqTXhN2IA==" spinCount="100000" sheet="1" objects="1" scenarios="1"/>
  <autoFilter ref="A3:CH37"/>
  <mergeCells count="14">
    <mergeCell ref="V1:V2"/>
    <mergeCell ref="A4:X4"/>
    <mergeCell ref="X1:X2"/>
    <mergeCell ref="W1:W2"/>
    <mergeCell ref="Q1:Q2"/>
    <mergeCell ref="L1:L2"/>
    <mergeCell ref="M1:M2"/>
    <mergeCell ref="N1:N2"/>
    <mergeCell ref="O1:O2"/>
    <mergeCell ref="P1:P2"/>
    <mergeCell ref="R1:R2"/>
    <mergeCell ref="S1:S2"/>
    <mergeCell ref="T1:T2"/>
    <mergeCell ref="U1:U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2" firstPageNumber="90" orientation="landscape" useFirstPageNumber="1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9"/>
  <sheetViews>
    <sheetView view="pageBreakPreview" topLeftCell="A4" zoomScale="75" zoomScaleSheetLayoutView="75" workbookViewId="0">
      <selection activeCell="I1" sqref="I1:V1048576"/>
    </sheetView>
  </sheetViews>
  <sheetFormatPr defaultColWidth="11.44140625" defaultRowHeight="13.8" x14ac:dyDescent="0.3"/>
  <cols>
    <col min="1" max="1" width="19" style="46" customWidth="1"/>
    <col min="2" max="2" width="31.88671875" style="659" customWidth="1"/>
    <col min="3" max="3" width="14.109375" style="660" customWidth="1"/>
    <col min="4" max="5" width="11.5546875" style="46" customWidth="1"/>
    <col min="6" max="6" width="12.44140625" style="46" customWidth="1"/>
    <col min="7" max="7" width="11.109375" style="46" customWidth="1"/>
    <col min="8" max="8" width="13.88671875" style="46" customWidth="1"/>
    <col min="9" max="9" width="10.5546875" style="780" customWidth="1"/>
    <col min="10" max="10" width="14.88671875" style="46" hidden="1" customWidth="1"/>
    <col min="11" max="11" width="16.88671875" style="46" hidden="1" customWidth="1"/>
    <col min="12" max="12" width="14.44140625" style="46" hidden="1" customWidth="1"/>
    <col min="13" max="13" width="13.44140625" style="46" hidden="1" customWidth="1"/>
    <col min="14" max="14" width="13" style="46" hidden="1" customWidth="1"/>
    <col min="15" max="15" width="13.88671875" style="46" hidden="1" customWidth="1"/>
    <col min="16" max="16" width="14.109375" style="46" hidden="1" customWidth="1"/>
    <col min="17" max="17" width="14.44140625" style="46" hidden="1" customWidth="1"/>
    <col min="18" max="18" width="14.44140625" style="780" hidden="1" customWidth="1"/>
    <col min="19" max="19" width="13.44140625" style="780" hidden="1" customWidth="1"/>
    <col min="20" max="21" width="13.44140625" style="46" customWidth="1"/>
    <col min="22" max="22" width="11.44140625" style="46" customWidth="1"/>
    <col min="23" max="16384" width="11.44140625" style="46"/>
  </cols>
  <sheetData>
    <row r="1" spans="1:21" s="620" customFormat="1" ht="21.75" customHeight="1" x14ac:dyDescent="0.25">
      <c r="A1" s="276" t="s">
        <v>0</v>
      </c>
      <c r="B1" s="277" t="s">
        <v>1</v>
      </c>
      <c r="C1" s="276" t="s">
        <v>2</v>
      </c>
      <c r="D1" s="276" t="s">
        <v>3</v>
      </c>
      <c r="E1" s="276" t="s">
        <v>3</v>
      </c>
      <c r="F1" s="276" t="s">
        <v>4</v>
      </c>
      <c r="G1" s="276" t="s">
        <v>5</v>
      </c>
      <c r="H1" s="276" t="s">
        <v>6</v>
      </c>
      <c r="I1" s="974" t="s">
        <v>1721</v>
      </c>
      <c r="J1" s="974" t="s">
        <v>78</v>
      </c>
      <c r="K1" s="974" t="s">
        <v>74</v>
      </c>
      <c r="L1" s="974" t="s">
        <v>76</v>
      </c>
      <c r="M1" s="974" t="s">
        <v>73</v>
      </c>
      <c r="N1" s="974" t="s">
        <v>72</v>
      </c>
      <c r="O1" s="974" t="s">
        <v>75</v>
      </c>
      <c r="P1" s="974" t="s">
        <v>77</v>
      </c>
      <c r="Q1" s="974" t="s">
        <v>86</v>
      </c>
      <c r="R1" s="974" t="s">
        <v>2784</v>
      </c>
      <c r="S1" s="974" t="s">
        <v>2789</v>
      </c>
      <c r="T1" s="974" t="s">
        <v>196</v>
      </c>
      <c r="U1" s="974" t="s">
        <v>1717</v>
      </c>
    </row>
    <row r="2" spans="1:21" s="620" customFormat="1" ht="121.5" customHeight="1" x14ac:dyDescent="0.25">
      <c r="A2" s="278"/>
      <c r="B2" s="279"/>
      <c r="C2" s="278" t="s">
        <v>7</v>
      </c>
      <c r="D2" s="278" t="s">
        <v>8</v>
      </c>
      <c r="E2" s="278" t="s">
        <v>9</v>
      </c>
      <c r="F2" s="278" t="s">
        <v>10</v>
      </c>
      <c r="G2" s="278"/>
      <c r="H2" s="278" t="s">
        <v>11</v>
      </c>
      <c r="I2" s="975"/>
      <c r="J2" s="975"/>
      <c r="K2" s="975"/>
      <c r="L2" s="975"/>
      <c r="M2" s="975"/>
      <c r="N2" s="975"/>
      <c r="O2" s="975"/>
      <c r="P2" s="975"/>
      <c r="Q2" s="977"/>
      <c r="R2" s="977"/>
      <c r="S2" s="975"/>
      <c r="T2" s="975"/>
      <c r="U2" s="975"/>
    </row>
    <row r="3" spans="1:21" s="620" customFormat="1" ht="173.25" customHeight="1" x14ac:dyDescent="0.25">
      <c r="A3" s="280" t="s">
        <v>39</v>
      </c>
      <c r="B3" s="740" t="s">
        <v>41</v>
      </c>
      <c r="C3" s="740" t="s">
        <v>42</v>
      </c>
      <c r="D3" s="740" t="s">
        <v>43</v>
      </c>
      <c r="E3" s="740" t="s">
        <v>44</v>
      </c>
      <c r="F3" s="740" t="s">
        <v>45</v>
      </c>
      <c r="G3" s="740" t="s">
        <v>191</v>
      </c>
      <c r="H3" s="745" t="s">
        <v>46</v>
      </c>
      <c r="I3" s="745" t="s">
        <v>1722</v>
      </c>
      <c r="J3" s="745" t="s">
        <v>79</v>
      </c>
      <c r="K3" s="745" t="s">
        <v>80</v>
      </c>
      <c r="L3" s="745" t="s">
        <v>81</v>
      </c>
      <c r="M3" s="745" t="s">
        <v>82</v>
      </c>
      <c r="N3" s="745" t="s">
        <v>83</v>
      </c>
      <c r="O3" s="745" t="s">
        <v>84</v>
      </c>
      <c r="P3" s="745" t="s">
        <v>85</v>
      </c>
      <c r="Q3" s="745" t="s">
        <v>87</v>
      </c>
      <c r="R3" s="745" t="s">
        <v>2783</v>
      </c>
      <c r="S3" s="745" t="s">
        <v>2790</v>
      </c>
      <c r="T3" s="745" t="s">
        <v>197</v>
      </c>
      <c r="U3" s="740" t="s">
        <v>1718</v>
      </c>
    </row>
    <row r="4" spans="1:21" ht="15.6" customHeight="1" x14ac:dyDescent="0.3">
      <c r="B4" s="46"/>
      <c r="C4" s="46"/>
    </row>
    <row r="5" spans="1:21" ht="18" customHeight="1" x14ac:dyDescent="0.3">
      <c r="A5" s="976" t="s">
        <v>51</v>
      </c>
      <c r="B5" s="976"/>
      <c r="C5" s="976"/>
      <c r="D5" s="976"/>
      <c r="E5" s="976"/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6"/>
      <c r="Q5" s="976"/>
      <c r="R5" s="976"/>
      <c r="S5" s="976"/>
      <c r="T5" s="730"/>
      <c r="U5" s="730"/>
    </row>
    <row r="6" spans="1:21" ht="18" x14ac:dyDescent="0.3">
      <c r="A6" s="495" t="s">
        <v>250</v>
      </c>
      <c r="B6" s="496"/>
      <c r="C6" s="621"/>
      <c r="D6" s="621"/>
      <c r="E6" s="621"/>
      <c r="F6" s="622"/>
      <c r="G6" s="175"/>
      <c r="H6" s="175"/>
      <c r="I6" s="781"/>
      <c r="J6" s="175"/>
      <c r="K6" s="175"/>
      <c r="L6" s="175"/>
      <c r="M6" s="175"/>
      <c r="N6" s="175"/>
      <c r="O6" s="175"/>
      <c r="P6" s="175"/>
      <c r="Q6" s="175"/>
      <c r="R6" s="781"/>
      <c r="S6" s="781"/>
      <c r="T6" s="175"/>
      <c r="U6" s="175"/>
    </row>
    <row r="7" spans="1:21" s="624" customFormat="1" x14ac:dyDescent="0.25">
      <c r="A7" s="536" t="s">
        <v>205</v>
      </c>
      <c r="B7" s="503"/>
      <c r="C7" s="623"/>
      <c r="D7" s="503"/>
      <c r="E7" s="503"/>
      <c r="F7" s="503"/>
      <c r="G7" s="503"/>
      <c r="H7" s="503"/>
      <c r="I7" s="782"/>
      <c r="J7" s="503"/>
      <c r="K7" s="503"/>
      <c r="L7" s="503"/>
      <c r="M7" s="503"/>
      <c r="N7" s="503"/>
      <c r="O7" s="503"/>
      <c r="P7" s="503"/>
      <c r="Q7" s="503"/>
      <c r="R7" s="782"/>
      <c r="S7" s="782"/>
      <c r="T7" s="503"/>
      <c r="U7" s="503"/>
    </row>
    <row r="8" spans="1:21" s="627" customFormat="1" ht="62.4" x14ac:dyDescent="0.3">
      <c r="A8" s="728" t="s">
        <v>260</v>
      </c>
      <c r="B8" s="625" t="s">
        <v>88</v>
      </c>
      <c r="C8" s="574" t="s">
        <v>13</v>
      </c>
      <c r="D8" s="626">
        <v>16</v>
      </c>
      <c r="E8" s="626">
        <v>5.76</v>
      </c>
      <c r="F8" s="626">
        <v>19.7</v>
      </c>
      <c r="G8" s="626">
        <v>36</v>
      </c>
      <c r="H8" s="516" t="s">
        <v>38</v>
      </c>
      <c r="I8" s="775">
        <f>R8/(1-Q8)</f>
        <v>8.1576000000000004</v>
      </c>
      <c r="J8" s="399">
        <v>0.05</v>
      </c>
      <c r="K8" s="399">
        <v>0.02</v>
      </c>
      <c r="L8" s="399">
        <v>0.03</v>
      </c>
      <c r="M8" s="399">
        <v>0.04</v>
      </c>
      <c r="N8" s="399">
        <v>0.01</v>
      </c>
      <c r="O8" s="399">
        <v>0</v>
      </c>
      <c r="P8" s="399">
        <v>0</v>
      </c>
      <c r="Q8" s="399">
        <f>SUM(J8:P8)</f>
        <v>0.15000000000000002</v>
      </c>
      <c r="R8" s="775">
        <f>S8*1.2</f>
        <v>6.9339600000000008</v>
      </c>
      <c r="S8" s="775">
        <v>5.7783000000000007</v>
      </c>
      <c r="T8" s="58" t="s">
        <v>198</v>
      </c>
      <c r="U8" s="58" t="s">
        <v>1720</v>
      </c>
    </row>
    <row r="9" spans="1:21" s="627" customFormat="1" ht="62.4" x14ac:dyDescent="0.3">
      <c r="A9" s="600" t="s">
        <v>144</v>
      </c>
      <c r="B9" s="625" t="s">
        <v>89</v>
      </c>
      <c r="C9" s="574" t="s">
        <v>14</v>
      </c>
      <c r="D9" s="626">
        <v>10</v>
      </c>
      <c r="E9" s="626">
        <v>7.2</v>
      </c>
      <c r="F9" s="626">
        <v>24.5</v>
      </c>
      <c r="G9" s="626">
        <v>28</v>
      </c>
      <c r="H9" s="516" t="s">
        <v>38</v>
      </c>
      <c r="I9" s="775">
        <f>R9/(1-Q9)</f>
        <v>8.1576000000000004</v>
      </c>
      <c r="J9" s="399">
        <v>0.05</v>
      </c>
      <c r="K9" s="400">
        <v>0.02</v>
      </c>
      <c r="L9" s="399">
        <v>0.03</v>
      </c>
      <c r="M9" s="399">
        <v>0.04</v>
      </c>
      <c r="N9" s="400">
        <v>0.01</v>
      </c>
      <c r="O9" s="400">
        <v>0</v>
      </c>
      <c r="P9" s="399">
        <v>0</v>
      </c>
      <c r="Q9" s="399">
        <f>SUM(J9:P9)</f>
        <v>0.15000000000000002</v>
      </c>
      <c r="R9" s="775">
        <f t="shared" ref="R9:R10" si="0">S9*1.2</f>
        <v>6.9339600000000008</v>
      </c>
      <c r="S9" s="775">
        <v>5.7783000000000007</v>
      </c>
      <c r="T9" s="58" t="s">
        <v>198</v>
      </c>
      <c r="U9" s="58" t="s">
        <v>1720</v>
      </c>
    </row>
    <row r="10" spans="1:21" s="627" customFormat="1" ht="62.4" x14ac:dyDescent="0.3">
      <c r="A10" s="600" t="s">
        <v>1922</v>
      </c>
      <c r="B10" s="625" t="s">
        <v>1924</v>
      </c>
      <c r="C10" s="574" t="s">
        <v>13</v>
      </c>
      <c r="D10" s="626">
        <v>16</v>
      </c>
      <c r="E10" s="626">
        <v>5.76</v>
      </c>
      <c r="F10" s="626">
        <v>18.899999999999999</v>
      </c>
      <c r="G10" s="626">
        <v>36</v>
      </c>
      <c r="H10" s="516" t="s">
        <v>38</v>
      </c>
      <c r="I10" s="775">
        <f>R10/(1-Q10)</f>
        <v>8.9719058823529423</v>
      </c>
      <c r="J10" s="399">
        <v>0.05</v>
      </c>
      <c r="K10" s="400">
        <v>0.02</v>
      </c>
      <c r="L10" s="399">
        <v>0.03</v>
      </c>
      <c r="M10" s="399">
        <v>0.04</v>
      </c>
      <c r="N10" s="400">
        <v>0.01</v>
      </c>
      <c r="O10" s="400">
        <v>0</v>
      </c>
      <c r="P10" s="399">
        <v>0</v>
      </c>
      <c r="Q10" s="399">
        <f>SUM(J10:P10)</f>
        <v>0.15000000000000002</v>
      </c>
      <c r="R10" s="775">
        <f t="shared" si="0"/>
        <v>7.6261200000000002</v>
      </c>
      <c r="S10" s="775">
        <v>6.3551000000000002</v>
      </c>
      <c r="T10" s="58" t="s">
        <v>198</v>
      </c>
      <c r="U10" s="58" t="s">
        <v>1720</v>
      </c>
    </row>
    <row r="11" spans="1:21" x14ac:dyDescent="0.3">
      <c r="A11" s="628"/>
      <c r="B11" s="591"/>
      <c r="C11" s="629"/>
      <c r="D11" s="630"/>
      <c r="E11" s="630"/>
      <c r="F11" s="630"/>
      <c r="G11" s="630"/>
      <c r="H11" s="631"/>
      <c r="I11" s="783"/>
      <c r="J11" s="631"/>
      <c r="K11" s="631"/>
      <c r="L11" s="631"/>
      <c r="M11" s="631"/>
      <c r="N11" s="631"/>
      <c r="O11" s="631"/>
      <c r="P11" s="631"/>
      <c r="Q11" s="631"/>
      <c r="R11" s="783"/>
      <c r="S11" s="783"/>
      <c r="T11" s="712"/>
      <c r="U11" s="631"/>
    </row>
    <row r="12" spans="1:21" ht="18" x14ac:dyDescent="0.3">
      <c r="A12" s="495" t="s">
        <v>251</v>
      </c>
      <c r="B12" s="496"/>
      <c r="C12" s="632"/>
      <c r="D12" s="632"/>
      <c r="E12" s="632"/>
      <c r="F12" s="632"/>
      <c r="G12" s="175"/>
      <c r="H12" s="175"/>
      <c r="I12" s="784"/>
      <c r="J12" s="175"/>
      <c r="K12" s="175"/>
      <c r="L12" s="175"/>
      <c r="M12" s="175"/>
      <c r="N12" s="175"/>
      <c r="O12" s="175"/>
      <c r="P12" s="175"/>
      <c r="Q12" s="175"/>
      <c r="R12" s="784"/>
      <c r="S12" s="784"/>
      <c r="T12" s="699"/>
      <c r="U12" s="175"/>
    </row>
    <row r="13" spans="1:21" s="633" customFormat="1" x14ac:dyDescent="0.25">
      <c r="A13" s="536" t="s">
        <v>205</v>
      </c>
      <c r="B13" s="595"/>
      <c r="C13" s="596"/>
      <c r="D13" s="596"/>
      <c r="E13" s="596"/>
      <c r="F13" s="596"/>
      <c r="G13" s="596"/>
      <c r="H13" s="555"/>
      <c r="I13" s="785"/>
      <c r="J13" s="555"/>
      <c r="K13" s="555"/>
      <c r="L13" s="555"/>
      <c r="M13" s="555"/>
      <c r="N13" s="555"/>
      <c r="O13" s="555"/>
      <c r="P13" s="555"/>
      <c r="Q13" s="555"/>
      <c r="R13" s="785"/>
      <c r="S13" s="785"/>
      <c r="T13" s="705"/>
      <c r="U13" s="555"/>
    </row>
    <row r="14" spans="1:21" s="627" customFormat="1" ht="62.4" x14ac:dyDescent="0.3">
      <c r="A14" s="600" t="s">
        <v>145</v>
      </c>
      <c r="B14" s="625" t="s">
        <v>90</v>
      </c>
      <c r="C14" s="574" t="s">
        <v>13</v>
      </c>
      <c r="D14" s="626">
        <v>16</v>
      </c>
      <c r="E14" s="626">
        <v>5.76</v>
      </c>
      <c r="F14" s="626">
        <v>19.5</v>
      </c>
      <c r="G14" s="626">
        <v>36</v>
      </c>
      <c r="H14" s="516" t="s">
        <v>38</v>
      </c>
      <c r="I14" s="775">
        <f>R14/(1-Q14)</f>
        <v>7.8376941176470583</v>
      </c>
      <c r="J14" s="399">
        <v>0.05</v>
      </c>
      <c r="K14" s="399">
        <v>0.02</v>
      </c>
      <c r="L14" s="399">
        <v>0.03</v>
      </c>
      <c r="M14" s="399">
        <v>0.04</v>
      </c>
      <c r="N14" s="399">
        <v>0.01</v>
      </c>
      <c r="O14" s="399">
        <v>0</v>
      </c>
      <c r="P14" s="399">
        <v>0</v>
      </c>
      <c r="Q14" s="399">
        <f>SUM(J14:P14)</f>
        <v>0.15000000000000002</v>
      </c>
      <c r="R14" s="775">
        <f t="shared" ref="R14:R16" si="1">S14*1.2</f>
        <v>6.6620399999999993</v>
      </c>
      <c r="S14" s="775">
        <v>5.5516999999999994</v>
      </c>
      <c r="T14" s="58" t="s">
        <v>198</v>
      </c>
      <c r="U14" s="58" t="s">
        <v>1720</v>
      </c>
    </row>
    <row r="15" spans="1:21" s="627" customFormat="1" ht="62.4" x14ac:dyDescent="0.3">
      <c r="A15" s="600" t="s">
        <v>146</v>
      </c>
      <c r="B15" s="625" t="s">
        <v>91</v>
      </c>
      <c r="C15" s="574" t="s">
        <v>14</v>
      </c>
      <c r="D15" s="626">
        <v>10</v>
      </c>
      <c r="E15" s="626">
        <v>7.2</v>
      </c>
      <c r="F15" s="626">
        <v>24</v>
      </c>
      <c r="G15" s="626">
        <v>28</v>
      </c>
      <c r="H15" s="516" t="s">
        <v>38</v>
      </c>
      <c r="I15" s="775">
        <f>R15/(1-Q15)</f>
        <v>7.8376941176470583</v>
      </c>
      <c r="J15" s="399">
        <v>0.05</v>
      </c>
      <c r="K15" s="400">
        <v>0.02</v>
      </c>
      <c r="L15" s="399">
        <v>0.03</v>
      </c>
      <c r="M15" s="399">
        <v>0.04</v>
      </c>
      <c r="N15" s="400">
        <v>0.01</v>
      </c>
      <c r="O15" s="400">
        <v>0</v>
      </c>
      <c r="P15" s="399">
        <v>0</v>
      </c>
      <c r="Q15" s="399">
        <f>SUM(J15:P15)</f>
        <v>0.15000000000000002</v>
      </c>
      <c r="R15" s="775">
        <f t="shared" si="1"/>
        <v>6.6620399999999993</v>
      </c>
      <c r="S15" s="775">
        <v>5.5516999999999994</v>
      </c>
      <c r="T15" s="58" t="s">
        <v>198</v>
      </c>
      <c r="U15" s="58" t="s">
        <v>1720</v>
      </c>
    </row>
    <row r="16" spans="1:21" s="627" customFormat="1" ht="62.4" x14ac:dyDescent="0.3">
      <c r="A16" s="600" t="s">
        <v>1923</v>
      </c>
      <c r="B16" s="625" t="s">
        <v>1925</v>
      </c>
      <c r="C16" s="574" t="s">
        <v>13</v>
      </c>
      <c r="D16" s="626">
        <v>16</v>
      </c>
      <c r="E16" s="626">
        <v>5.76</v>
      </c>
      <c r="F16" s="626">
        <v>18.899999999999999</v>
      </c>
      <c r="G16" s="626">
        <v>36</v>
      </c>
      <c r="H16" s="516" t="s">
        <v>38</v>
      </c>
      <c r="I16" s="775">
        <f>R16/(1-Q16)</f>
        <v>8.6229176470588236</v>
      </c>
      <c r="J16" s="399">
        <v>0.05</v>
      </c>
      <c r="K16" s="399">
        <v>0.02</v>
      </c>
      <c r="L16" s="399">
        <v>0.03</v>
      </c>
      <c r="M16" s="399">
        <v>0.04</v>
      </c>
      <c r="N16" s="399">
        <v>0.01</v>
      </c>
      <c r="O16" s="399">
        <v>0</v>
      </c>
      <c r="P16" s="399">
        <v>0</v>
      </c>
      <c r="Q16" s="399">
        <f>SUM(J16:P16)</f>
        <v>0.15000000000000002</v>
      </c>
      <c r="R16" s="775">
        <f t="shared" si="1"/>
        <v>7.3294799999999993</v>
      </c>
      <c r="S16" s="775">
        <v>6.1078999999999999</v>
      </c>
      <c r="T16" s="58" t="s">
        <v>198</v>
      </c>
      <c r="U16" s="58" t="s">
        <v>1720</v>
      </c>
    </row>
    <row r="17" spans="1:21" ht="18" customHeight="1" x14ac:dyDescent="0.3">
      <c r="A17" s="634"/>
      <c r="B17" s="635"/>
      <c r="C17" s="501"/>
      <c r="D17" s="501"/>
      <c r="E17" s="501"/>
      <c r="F17" s="501"/>
      <c r="G17" s="501"/>
      <c r="H17" s="636"/>
      <c r="I17" s="786"/>
      <c r="J17" s="636"/>
      <c r="K17" s="636"/>
      <c r="L17" s="636"/>
      <c r="M17" s="636"/>
      <c r="N17" s="636"/>
      <c r="O17" s="636"/>
      <c r="P17" s="636"/>
      <c r="Q17" s="636"/>
      <c r="R17" s="786"/>
      <c r="S17" s="786"/>
      <c r="T17" s="713"/>
      <c r="U17" s="636"/>
    </row>
    <row r="18" spans="1:21" ht="18" x14ac:dyDescent="0.3">
      <c r="A18" s="495" t="s">
        <v>252</v>
      </c>
      <c r="B18" s="496"/>
      <c r="C18" s="632"/>
      <c r="D18" s="632"/>
      <c r="E18" s="632"/>
      <c r="F18" s="632"/>
      <c r="G18" s="175"/>
      <c r="H18" s="175"/>
      <c r="I18" s="784"/>
      <c r="J18" s="175"/>
      <c r="K18" s="175"/>
      <c r="L18" s="175"/>
      <c r="M18" s="175"/>
      <c r="N18" s="175"/>
      <c r="O18" s="175"/>
      <c r="P18" s="175"/>
      <c r="Q18" s="175"/>
      <c r="R18" s="784"/>
      <c r="S18" s="784"/>
      <c r="T18" s="699"/>
      <c r="U18" s="175"/>
    </row>
    <row r="19" spans="1:21" s="633" customFormat="1" ht="15" customHeight="1" x14ac:dyDescent="0.25">
      <c r="A19" s="536" t="s">
        <v>205</v>
      </c>
      <c r="B19" s="595"/>
      <c r="C19" s="596"/>
      <c r="D19" s="596"/>
      <c r="E19" s="596"/>
      <c r="F19" s="596"/>
      <c r="G19" s="596"/>
      <c r="H19" s="555"/>
      <c r="I19" s="785"/>
      <c r="J19" s="555"/>
      <c r="K19" s="555"/>
      <c r="L19" s="555"/>
      <c r="M19" s="555"/>
      <c r="N19" s="555"/>
      <c r="O19" s="555"/>
      <c r="P19" s="555"/>
      <c r="Q19" s="555"/>
      <c r="R19" s="785"/>
      <c r="S19" s="785"/>
      <c r="T19" s="705"/>
      <c r="U19" s="555"/>
    </row>
    <row r="20" spans="1:21" s="508" customFormat="1" ht="62.4" x14ac:dyDescent="0.3">
      <c r="A20" s="597" t="s">
        <v>2791</v>
      </c>
      <c r="B20" s="612" t="s">
        <v>92</v>
      </c>
      <c r="C20" s="506" t="s">
        <v>34</v>
      </c>
      <c r="D20" s="507">
        <v>20</v>
      </c>
      <c r="E20" s="507">
        <v>7.2</v>
      </c>
      <c r="F20" s="507">
        <v>20</v>
      </c>
      <c r="G20" s="507">
        <v>40</v>
      </c>
      <c r="H20" s="507" t="s">
        <v>12</v>
      </c>
      <c r="I20" s="793">
        <f>R20/(1-Q20)</f>
        <v>310.13421176470587</v>
      </c>
      <c r="J20" s="400">
        <v>0.05</v>
      </c>
      <c r="K20" s="400">
        <v>0.02</v>
      </c>
      <c r="L20" s="400">
        <v>0.03</v>
      </c>
      <c r="M20" s="400">
        <v>0.04</v>
      </c>
      <c r="N20" s="400">
        <v>0.01</v>
      </c>
      <c r="O20" s="400">
        <v>0</v>
      </c>
      <c r="P20" s="400">
        <v>0</v>
      </c>
      <c r="Q20" s="400">
        <f>SUM(J20:P20)</f>
        <v>0.15000000000000002</v>
      </c>
      <c r="R20" s="775">
        <f t="shared" ref="R20" si="2">S20*1.2</f>
        <v>263.61408</v>
      </c>
      <c r="S20" s="775">
        <v>219.67840000000001</v>
      </c>
      <c r="T20" s="67" t="s">
        <v>198</v>
      </c>
      <c r="U20" s="480" t="s">
        <v>1719</v>
      </c>
    </row>
    <row r="21" spans="1:21" ht="18" customHeight="1" x14ac:dyDescent="0.3">
      <c r="A21" s="637"/>
      <c r="B21" s="635"/>
      <c r="C21" s="501"/>
      <c r="D21" s="510"/>
      <c r="E21" s="510"/>
      <c r="F21" s="510"/>
      <c r="G21" s="510"/>
      <c r="H21" s="636"/>
      <c r="I21" s="786"/>
      <c r="J21" s="636"/>
      <c r="K21" s="636"/>
      <c r="L21" s="636"/>
      <c r="M21" s="636"/>
      <c r="N21" s="636"/>
      <c r="O21" s="636"/>
      <c r="P21" s="636"/>
      <c r="Q21" s="636"/>
      <c r="R21" s="786"/>
      <c r="S21" s="786"/>
      <c r="T21" s="713"/>
      <c r="U21" s="636"/>
    </row>
    <row r="22" spans="1:21" ht="14.4" x14ac:dyDescent="0.3">
      <c r="A22" s="637"/>
      <c r="B22" s="638"/>
      <c r="C22" s="510"/>
      <c r="D22" s="510"/>
      <c r="E22" s="510"/>
      <c r="F22" s="510"/>
      <c r="G22" s="510"/>
      <c r="H22" s="636"/>
      <c r="I22" s="786"/>
      <c r="J22" s="636"/>
      <c r="K22" s="636"/>
      <c r="L22" s="636"/>
      <c r="M22" s="636"/>
      <c r="N22" s="636"/>
      <c r="O22" s="636"/>
      <c r="P22" s="636"/>
      <c r="Q22" s="636"/>
      <c r="R22" s="786"/>
      <c r="S22" s="786"/>
      <c r="T22" s="713"/>
      <c r="U22" s="636"/>
    </row>
    <row r="23" spans="1:21" ht="18" x14ac:dyDescent="0.3">
      <c r="A23" s="495" t="s">
        <v>50</v>
      </c>
      <c r="B23" s="496"/>
      <c r="C23" s="632"/>
      <c r="D23" s="632"/>
      <c r="E23" s="632"/>
      <c r="F23" s="632"/>
      <c r="G23" s="175"/>
      <c r="H23" s="175"/>
      <c r="I23" s="784"/>
      <c r="J23" s="175"/>
      <c r="K23" s="175"/>
      <c r="L23" s="175"/>
      <c r="M23" s="175"/>
      <c r="N23" s="175"/>
      <c r="O23" s="175"/>
      <c r="P23" s="175"/>
      <c r="Q23" s="175"/>
      <c r="R23" s="784"/>
      <c r="S23" s="784"/>
      <c r="T23" s="699"/>
      <c r="U23" s="175"/>
    </row>
    <row r="24" spans="1:21" s="640" customFormat="1" x14ac:dyDescent="0.25">
      <c r="A24" s="536" t="s">
        <v>205</v>
      </c>
      <c r="B24" s="639"/>
      <c r="C24" s="596"/>
      <c r="D24" s="596"/>
      <c r="E24" s="596"/>
      <c r="F24" s="596"/>
      <c r="G24" s="596"/>
      <c r="H24" s="555"/>
      <c r="I24" s="785"/>
      <c r="J24" s="555"/>
      <c r="K24" s="555"/>
      <c r="L24" s="555"/>
      <c r="M24" s="555"/>
      <c r="N24" s="555"/>
      <c r="O24" s="555"/>
      <c r="P24" s="555"/>
      <c r="Q24" s="555"/>
      <c r="R24" s="785"/>
      <c r="S24" s="785"/>
      <c r="T24" s="705"/>
      <c r="U24" s="555"/>
    </row>
    <row r="25" spans="1:21" s="508" customFormat="1" ht="46.8" x14ac:dyDescent="0.3">
      <c r="A25" s="597" t="s">
        <v>2792</v>
      </c>
      <c r="B25" s="612" t="s">
        <v>192</v>
      </c>
      <c r="C25" s="506" t="s">
        <v>34</v>
      </c>
      <c r="D25" s="507">
        <v>20</v>
      </c>
      <c r="E25" s="507">
        <v>7.2</v>
      </c>
      <c r="F25" s="507">
        <v>18.3</v>
      </c>
      <c r="G25" s="507">
        <v>40</v>
      </c>
      <c r="H25" s="507" t="s">
        <v>12</v>
      </c>
      <c r="I25" s="793">
        <f>R25/(1-Q25)</f>
        <v>284.16367058823528</v>
      </c>
      <c r="J25" s="400">
        <v>0.05</v>
      </c>
      <c r="K25" s="400">
        <v>0.02</v>
      </c>
      <c r="L25" s="400">
        <v>0.03</v>
      </c>
      <c r="M25" s="400">
        <v>0.04</v>
      </c>
      <c r="N25" s="400">
        <v>0.01</v>
      </c>
      <c r="O25" s="400">
        <v>0</v>
      </c>
      <c r="P25" s="400">
        <v>0</v>
      </c>
      <c r="Q25" s="400">
        <f>SUM(J25:P25)</f>
        <v>0.15000000000000002</v>
      </c>
      <c r="R25" s="775">
        <f t="shared" ref="R25" si="3">S25*1.2</f>
        <v>241.53912</v>
      </c>
      <c r="S25" s="775">
        <v>201.2826</v>
      </c>
      <c r="T25" s="67" t="s">
        <v>198</v>
      </c>
      <c r="U25" s="480" t="s">
        <v>1719</v>
      </c>
    </row>
    <row r="26" spans="1:21" x14ac:dyDescent="0.3">
      <c r="A26" s="493"/>
      <c r="B26" s="591"/>
      <c r="C26" s="630"/>
      <c r="D26" s="630"/>
      <c r="E26" s="630"/>
      <c r="F26" s="630"/>
      <c r="G26" s="630"/>
      <c r="H26" s="641"/>
      <c r="I26" s="787"/>
      <c r="J26" s="641"/>
      <c r="K26" s="641"/>
      <c r="L26" s="641"/>
      <c r="M26" s="641"/>
      <c r="N26" s="641"/>
      <c r="O26" s="641"/>
      <c r="P26" s="641"/>
      <c r="Q26" s="641"/>
      <c r="R26" s="787"/>
      <c r="S26" s="787"/>
      <c r="T26" s="641"/>
      <c r="U26" s="641"/>
    </row>
    <row r="27" spans="1:21" ht="18" x14ac:dyDescent="0.3">
      <c r="A27" s="495" t="s">
        <v>62</v>
      </c>
      <c r="B27" s="496"/>
      <c r="C27" s="632"/>
      <c r="D27" s="632"/>
      <c r="E27" s="632"/>
      <c r="F27" s="632"/>
      <c r="G27" s="175"/>
      <c r="H27" s="175"/>
      <c r="I27" s="784"/>
      <c r="J27" s="175"/>
      <c r="K27" s="175"/>
      <c r="L27" s="175"/>
      <c r="M27" s="175"/>
      <c r="N27" s="175"/>
      <c r="O27" s="175"/>
      <c r="P27" s="175"/>
      <c r="Q27" s="175"/>
      <c r="R27" s="784"/>
      <c r="S27" s="784"/>
      <c r="T27" s="175"/>
      <c r="U27" s="175"/>
    </row>
    <row r="28" spans="1:21" s="640" customFormat="1" x14ac:dyDescent="0.25">
      <c r="A28" s="536" t="s">
        <v>205</v>
      </c>
      <c r="B28" s="639"/>
      <c r="C28" s="596"/>
      <c r="D28" s="596"/>
      <c r="E28" s="596"/>
      <c r="F28" s="596"/>
      <c r="G28" s="596"/>
      <c r="H28" s="555"/>
      <c r="I28" s="785"/>
      <c r="J28" s="555"/>
      <c r="K28" s="555"/>
      <c r="L28" s="555"/>
      <c r="M28" s="555"/>
      <c r="N28" s="555"/>
      <c r="O28" s="555"/>
      <c r="P28" s="555"/>
      <c r="Q28" s="555"/>
      <c r="R28" s="785"/>
      <c r="S28" s="785"/>
      <c r="T28" s="555"/>
      <c r="U28" s="555"/>
    </row>
    <row r="29" spans="1:21" s="508" customFormat="1" ht="62.4" x14ac:dyDescent="0.3">
      <c r="A29" s="597" t="s">
        <v>58</v>
      </c>
      <c r="B29" s="612" t="s">
        <v>193</v>
      </c>
      <c r="C29" s="506" t="s">
        <v>34</v>
      </c>
      <c r="D29" s="507">
        <v>20</v>
      </c>
      <c r="E29" s="507">
        <v>7.2</v>
      </c>
      <c r="F29" s="507">
        <v>18.3</v>
      </c>
      <c r="G29" s="507">
        <v>40</v>
      </c>
      <c r="H29" s="507" t="s">
        <v>12</v>
      </c>
      <c r="I29" s="793">
        <f>R29/(1-Q29)</f>
        <v>274.98818823529416</v>
      </c>
      <c r="J29" s="400">
        <v>0.05</v>
      </c>
      <c r="K29" s="400">
        <v>0.02</v>
      </c>
      <c r="L29" s="400">
        <v>0.03</v>
      </c>
      <c r="M29" s="400">
        <v>0.04</v>
      </c>
      <c r="N29" s="400">
        <v>0.01</v>
      </c>
      <c r="O29" s="400">
        <v>0</v>
      </c>
      <c r="P29" s="400">
        <v>0</v>
      </c>
      <c r="Q29" s="400">
        <f>SUM(J29:P29)</f>
        <v>0.15000000000000002</v>
      </c>
      <c r="R29" s="775">
        <f t="shared" ref="R29" si="4">S29*1.2</f>
        <v>233.73996000000002</v>
      </c>
      <c r="S29" s="775">
        <v>194.78330000000003</v>
      </c>
      <c r="T29" s="67" t="s">
        <v>198</v>
      </c>
      <c r="U29" s="480" t="s">
        <v>1719</v>
      </c>
    </row>
    <row r="30" spans="1:21" ht="14.25" customHeight="1" x14ac:dyDescent="0.3">
      <c r="A30" s="493"/>
      <c r="B30" s="591"/>
      <c r="C30" s="630"/>
      <c r="D30" s="630"/>
      <c r="E30" s="630"/>
      <c r="F30" s="630"/>
      <c r="G30" s="630"/>
      <c r="H30" s="631"/>
      <c r="I30" s="783"/>
      <c r="J30" s="631"/>
      <c r="K30" s="631"/>
      <c r="L30" s="631"/>
      <c r="M30" s="631"/>
      <c r="N30" s="631"/>
      <c r="O30" s="631"/>
      <c r="P30" s="631"/>
      <c r="Q30" s="631"/>
      <c r="R30" s="783"/>
      <c r="S30" s="783"/>
      <c r="T30" s="712"/>
      <c r="U30" s="631"/>
    </row>
    <row r="31" spans="1:21" ht="18" x14ac:dyDescent="0.3">
      <c r="A31" s="495" t="s">
        <v>59</v>
      </c>
      <c r="B31" s="496"/>
      <c r="C31" s="632"/>
      <c r="D31" s="632"/>
      <c r="E31" s="632"/>
      <c r="F31" s="632"/>
      <c r="G31" s="175"/>
      <c r="H31" s="175"/>
      <c r="I31" s="784"/>
      <c r="J31" s="175"/>
      <c r="K31" s="175"/>
      <c r="L31" s="175"/>
      <c r="M31" s="175"/>
      <c r="N31" s="175"/>
      <c r="O31" s="175"/>
      <c r="P31" s="175"/>
      <c r="Q31" s="175"/>
      <c r="R31" s="784"/>
      <c r="S31" s="784"/>
      <c r="T31" s="699"/>
      <c r="U31" s="175"/>
    </row>
    <row r="32" spans="1:21" s="640" customFormat="1" x14ac:dyDescent="0.25">
      <c r="A32" s="643" t="s">
        <v>40</v>
      </c>
      <c r="B32" s="639"/>
      <c r="C32" s="596"/>
      <c r="D32" s="596"/>
      <c r="E32" s="596"/>
      <c r="F32" s="596"/>
      <c r="G32" s="596"/>
      <c r="H32" s="555"/>
      <c r="I32" s="785"/>
      <c r="J32" s="555"/>
      <c r="K32" s="555"/>
      <c r="L32" s="555"/>
      <c r="M32" s="555"/>
      <c r="N32" s="555"/>
      <c r="O32" s="555"/>
      <c r="P32" s="555"/>
      <c r="Q32" s="555"/>
      <c r="R32" s="785"/>
      <c r="S32" s="785"/>
      <c r="T32" s="705"/>
      <c r="U32" s="555"/>
    </row>
    <row r="33" spans="1:21" s="529" customFormat="1" ht="62.4" x14ac:dyDescent="0.3">
      <c r="A33" s="644" t="s">
        <v>2793</v>
      </c>
      <c r="B33" s="603" t="s">
        <v>93</v>
      </c>
      <c r="C33" s="528" t="s">
        <v>34</v>
      </c>
      <c r="D33" s="528">
        <v>20</v>
      </c>
      <c r="E33" s="528">
        <v>7.2</v>
      </c>
      <c r="F33" s="528">
        <v>18.3</v>
      </c>
      <c r="G33" s="528">
        <v>40</v>
      </c>
      <c r="H33" s="528" t="s">
        <v>12</v>
      </c>
      <c r="I33" s="794">
        <f>R33/(1-Q33)</f>
        <v>300.97327058823532</v>
      </c>
      <c r="J33" s="645">
        <v>0.05</v>
      </c>
      <c r="K33" s="645">
        <v>0.02</v>
      </c>
      <c r="L33" s="645">
        <v>0.03</v>
      </c>
      <c r="M33" s="645">
        <v>0.04</v>
      </c>
      <c r="N33" s="645">
        <v>0.01</v>
      </c>
      <c r="O33" s="645">
        <v>0</v>
      </c>
      <c r="P33" s="645">
        <v>0</v>
      </c>
      <c r="Q33" s="645">
        <f>SUM(J33:P33)</f>
        <v>0.15000000000000002</v>
      </c>
      <c r="R33" s="775">
        <f t="shared" ref="R33:R34" si="5">S33*1.2</f>
        <v>255.82728</v>
      </c>
      <c r="S33" s="775">
        <v>213.18940000000001</v>
      </c>
      <c r="T33" s="646" t="s">
        <v>198</v>
      </c>
      <c r="U33" s="647" t="s">
        <v>1719</v>
      </c>
    </row>
    <row r="34" spans="1:21" s="529" customFormat="1" ht="62.4" x14ac:dyDescent="0.3">
      <c r="A34" s="644" t="s">
        <v>2794</v>
      </c>
      <c r="B34" s="603" t="s">
        <v>94</v>
      </c>
      <c r="C34" s="528" t="s">
        <v>60</v>
      </c>
      <c r="D34" s="528">
        <v>12</v>
      </c>
      <c r="E34" s="528">
        <v>8.64</v>
      </c>
      <c r="F34" s="528">
        <v>21.9</v>
      </c>
      <c r="G34" s="528">
        <v>32</v>
      </c>
      <c r="H34" s="516" t="s">
        <v>12</v>
      </c>
      <c r="I34" s="794">
        <f>R34/(1-Q34)</f>
        <v>300.97327058823532</v>
      </c>
      <c r="J34" s="645">
        <v>0.05</v>
      </c>
      <c r="K34" s="645">
        <v>0.02</v>
      </c>
      <c r="L34" s="645">
        <v>0.03</v>
      </c>
      <c r="M34" s="645">
        <v>0.04</v>
      </c>
      <c r="N34" s="645">
        <v>0.01</v>
      </c>
      <c r="O34" s="645">
        <v>0</v>
      </c>
      <c r="P34" s="645">
        <v>0</v>
      </c>
      <c r="Q34" s="645">
        <f>SUM(J34:P34)</f>
        <v>0.15000000000000002</v>
      </c>
      <c r="R34" s="775">
        <f t="shared" si="5"/>
        <v>255.82728</v>
      </c>
      <c r="S34" s="775">
        <v>213.18940000000001</v>
      </c>
      <c r="T34" s="646" t="s">
        <v>198</v>
      </c>
      <c r="U34" s="647" t="s">
        <v>1719</v>
      </c>
    </row>
    <row r="35" spans="1:21" s="585" customFormat="1" ht="15.6" x14ac:dyDescent="0.3">
      <c r="A35" s="648"/>
      <c r="B35" s="649"/>
      <c r="C35" s="524"/>
      <c r="D35" s="524"/>
      <c r="E35" s="524"/>
      <c r="F35" s="524"/>
      <c r="G35" s="524"/>
      <c r="H35" s="524"/>
      <c r="I35" s="788"/>
      <c r="J35" s="524"/>
      <c r="K35" s="524"/>
      <c r="L35" s="524"/>
      <c r="M35" s="524"/>
      <c r="N35" s="524"/>
      <c r="O35" s="524"/>
      <c r="P35" s="524"/>
      <c r="Q35" s="524"/>
      <c r="R35" s="788"/>
      <c r="S35" s="788"/>
      <c r="T35" s="714"/>
      <c r="U35" s="524"/>
    </row>
    <row r="36" spans="1:21" s="653" customFormat="1" ht="18" x14ac:dyDescent="0.3">
      <c r="A36" s="650" t="s">
        <v>68</v>
      </c>
      <c r="B36" s="651"/>
      <c r="C36" s="652"/>
      <c r="D36" s="652"/>
      <c r="E36" s="652"/>
      <c r="F36" s="652"/>
      <c r="G36" s="524"/>
      <c r="H36" s="524"/>
      <c r="I36" s="788"/>
      <c r="J36" s="524"/>
      <c r="K36" s="524"/>
      <c r="L36" s="524"/>
      <c r="M36" s="524"/>
      <c r="N36" s="524"/>
      <c r="O36" s="524"/>
      <c r="P36" s="524"/>
      <c r="Q36" s="524"/>
      <c r="R36" s="788"/>
      <c r="S36" s="788"/>
      <c r="T36" s="714"/>
      <c r="U36" s="524"/>
    </row>
    <row r="37" spans="1:21" s="654" customFormat="1" x14ac:dyDescent="0.25">
      <c r="A37" s="578" t="s">
        <v>40</v>
      </c>
      <c r="B37" s="561"/>
      <c r="C37" s="562"/>
      <c r="D37" s="562"/>
      <c r="E37" s="562"/>
      <c r="F37" s="562"/>
      <c r="G37" s="562"/>
      <c r="H37" s="562"/>
      <c r="I37" s="789"/>
      <c r="J37" s="562"/>
      <c r="K37" s="562"/>
      <c r="L37" s="562"/>
      <c r="M37" s="562"/>
      <c r="N37" s="562"/>
      <c r="O37" s="562"/>
      <c r="P37" s="562"/>
      <c r="Q37" s="562"/>
      <c r="R37" s="789"/>
      <c r="S37" s="789"/>
      <c r="T37" s="706"/>
      <c r="U37" s="562"/>
    </row>
    <row r="38" spans="1:21" s="655" customFormat="1" ht="46.8" x14ac:dyDescent="0.3">
      <c r="A38" s="644" t="s">
        <v>2795</v>
      </c>
      <c r="B38" s="603" t="s">
        <v>95</v>
      </c>
      <c r="C38" s="528" t="s">
        <v>56</v>
      </c>
      <c r="D38" s="516">
        <v>16</v>
      </c>
      <c r="E38" s="516">
        <v>5.76</v>
      </c>
      <c r="F38" s="516">
        <v>18.3</v>
      </c>
      <c r="G38" s="516">
        <v>36</v>
      </c>
      <c r="H38" s="516" t="s">
        <v>333</v>
      </c>
      <c r="I38" s="794">
        <f>R38/(1-Q38)</f>
        <v>409.13054117647062</v>
      </c>
      <c r="J38" s="399">
        <v>0.05</v>
      </c>
      <c r="K38" s="399">
        <v>0.02</v>
      </c>
      <c r="L38" s="399">
        <v>0.03</v>
      </c>
      <c r="M38" s="399">
        <v>0.04</v>
      </c>
      <c r="N38" s="399">
        <v>0.01</v>
      </c>
      <c r="O38" s="399">
        <v>0</v>
      </c>
      <c r="P38" s="399">
        <v>0</v>
      </c>
      <c r="Q38" s="399">
        <f>SUM(J38:P38)</f>
        <v>0.15000000000000002</v>
      </c>
      <c r="R38" s="775">
        <f t="shared" ref="R38:R39" si="6">S38*1.2</f>
        <v>347.76096000000001</v>
      </c>
      <c r="S38" s="775">
        <v>289.80080000000004</v>
      </c>
      <c r="T38" s="58" t="s">
        <v>198</v>
      </c>
      <c r="U38" s="480" t="s">
        <v>1719</v>
      </c>
    </row>
    <row r="39" spans="1:21" s="655" customFormat="1" ht="46.8" x14ac:dyDescent="0.3">
      <c r="A39" s="644" t="s">
        <v>2796</v>
      </c>
      <c r="B39" s="603" t="s">
        <v>2207</v>
      </c>
      <c r="C39" s="528" t="s">
        <v>57</v>
      </c>
      <c r="D39" s="516">
        <v>10</v>
      </c>
      <c r="E39" s="516">
        <v>7.2</v>
      </c>
      <c r="F39" s="516">
        <v>27.2</v>
      </c>
      <c r="G39" s="516">
        <v>28</v>
      </c>
      <c r="H39" s="516" t="s">
        <v>333</v>
      </c>
      <c r="I39" s="794">
        <f>R39/(1-Q39)</f>
        <v>409.13054117647062</v>
      </c>
      <c r="J39" s="399">
        <v>0.05</v>
      </c>
      <c r="K39" s="399">
        <v>0.02</v>
      </c>
      <c r="L39" s="399">
        <v>0.03</v>
      </c>
      <c r="M39" s="399">
        <v>0.04</v>
      </c>
      <c r="N39" s="399">
        <v>0.01</v>
      </c>
      <c r="O39" s="399">
        <v>0</v>
      </c>
      <c r="P39" s="399">
        <v>0</v>
      </c>
      <c r="Q39" s="399">
        <f>SUM(J39:P39)</f>
        <v>0.15000000000000002</v>
      </c>
      <c r="R39" s="775">
        <f t="shared" si="6"/>
        <v>347.76096000000001</v>
      </c>
      <c r="S39" s="775">
        <v>289.80080000000004</v>
      </c>
      <c r="T39" s="58" t="s">
        <v>198</v>
      </c>
      <c r="U39" s="480" t="s">
        <v>1719</v>
      </c>
    </row>
    <row r="40" spans="1:21" s="657" customFormat="1" x14ac:dyDescent="0.25">
      <c r="A40" s="656" t="s">
        <v>40</v>
      </c>
      <c r="B40" s="579"/>
      <c r="C40" s="562"/>
      <c r="D40" s="562"/>
      <c r="E40" s="562"/>
      <c r="F40" s="562"/>
      <c r="G40" s="562"/>
      <c r="H40" s="562"/>
      <c r="I40" s="795"/>
      <c r="J40" s="562"/>
      <c r="K40" s="562"/>
      <c r="L40" s="562"/>
      <c r="M40" s="562"/>
      <c r="N40" s="562"/>
      <c r="O40" s="562"/>
      <c r="P40" s="562"/>
      <c r="Q40" s="562"/>
      <c r="R40" s="789"/>
      <c r="S40" s="789"/>
      <c r="T40" s="562"/>
      <c r="U40" s="562"/>
    </row>
    <row r="41" spans="1:21" s="655" customFormat="1" ht="46.8" x14ac:dyDescent="0.3">
      <c r="A41" s="644" t="s">
        <v>2797</v>
      </c>
      <c r="B41" s="603" t="s">
        <v>96</v>
      </c>
      <c r="C41" s="528" t="s">
        <v>56</v>
      </c>
      <c r="D41" s="516">
        <v>16</v>
      </c>
      <c r="E41" s="516">
        <v>5.76</v>
      </c>
      <c r="F41" s="516">
        <v>18.3</v>
      </c>
      <c r="G41" s="516">
        <v>36</v>
      </c>
      <c r="H41" s="516" t="s">
        <v>12</v>
      </c>
      <c r="I41" s="794">
        <f>R41/(1-Q41)</f>
        <v>453.30663529411765</v>
      </c>
      <c r="J41" s="399">
        <v>0.05</v>
      </c>
      <c r="K41" s="399">
        <v>0.02</v>
      </c>
      <c r="L41" s="399">
        <v>0.03</v>
      </c>
      <c r="M41" s="399">
        <v>0.04</v>
      </c>
      <c r="N41" s="399">
        <v>0.01</v>
      </c>
      <c r="O41" s="399">
        <v>0</v>
      </c>
      <c r="P41" s="399">
        <v>0</v>
      </c>
      <c r="Q41" s="399">
        <f>SUM(J41:P41)</f>
        <v>0.15000000000000002</v>
      </c>
      <c r="R41" s="775">
        <f t="shared" ref="R41:R42" si="7">S41*1.2</f>
        <v>385.31063999999998</v>
      </c>
      <c r="S41" s="775">
        <v>321.09219999999999</v>
      </c>
      <c r="T41" s="58" t="s">
        <v>198</v>
      </c>
      <c r="U41" s="480" t="s">
        <v>1719</v>
      </c>
    </row>
    <row r="42" spans="1:21" s="655" customFormat="1" ht="62.4" x14ac:dyDescent="0.3">
      <c r="A42" s="644" t="s">
        <v>2798</v>
      </c>
      <c r="B42" s="612" t="s">
        <v>2510</v>
      </c>
      <c r="C42" s="506" t="s">
        <v>57</v>
      </c>
      <c r="D42" s="507">
        <v>10</v>
      </c>
      <c r="E42" s="67">
        <v>7.2</v>
      </c>
      <c r="F42" s="507">
        <v>22</v>
      </c>
      <c r="G42" s="507">
        <v>28</v>
      </c>
      <c r="H42" s="516" t="s">
        <v>12</v>
      </c>
      <c r="I42" s="793">
        <f>R42/(1-Q42)</f>
        <v>453.31172470588234</v>
      </c>
      <c r="J42" s="400">
        <v>0.05</v>
      </c>
      <c r="K42" s="400">
        <v>0.02</v>
      </c>
      <c r="L42" s="400">
        <v>0.03</v>
      </c>
      <c r="M42" s="400">
        <v>0.04</v>
      </c>
      <c r="N42" s="400">
        <v>0.01</v>
      </c>
      <c r="O42" s="400">
        <v>0</v>
      </c>
      <c r="P42" s="400">
        <v>0</v>
      </c>
      <c r="Q42" s="400">
        <f>SUM(J42:P42)</f>
        <v>0.15000000000000002</v>
      </c>
      <c r="R42" s="790">
        <f t="shared" si="7"/>
        <v>385.31496599999997</v>
      </c>
      <c r="S42" s="775">
        <v>321.09580499999998</v>
      </c>
      <c r="T42" s="67" t="s">
        <v>198</v>
      </c>
      <c r="U42" s="480" t="s">
        <v>1719</v>
      </c>
    </row>
    <row r="43" spans="1:21" s="640" customFormat="1" ht="18" x14ac:dyDescent="0.25">
      <c r="A43" s="578" t="s">
        <v>47</v>
      </c>
      <c r="B43" s="561"/>
      <c r="C43" s="562"/>
      <c r="D43" s="562"/>
      <c r="E43" s="562"/>
      <c r="F43" s="562"/>
      <c r="G43" s="562"/>
      <c r="H43" s="562"/>
      <c r="I43" s="795"/>
      <c r="J43" s="562"/>
      <c r="K43" s="562"/>
      <c r="L43" s="562"/>
      <c r="M43" s="562"/>
      <c r="N43" s="562"/>
      <c r="O43" s="562"/>
      <c r="P43" s="562"/>
      <c r="Q43" s="562"/>
      <c r="R43" s="775"/>
      <c r="S43" s="775"/>
      <c r="T43" s="562"/>
      <c r="U43" s="562"/>
    </row>
    <row r="44" spans="1:21" s="627" customFormat="1" ht="62.4" x14ac:dyDescent="0.3">
      <c r="A44" s="642" t="s">
        <v>2799</v>
      </c>
      <c r="B44" s="603" t="s">
        <v>97</v>
      </c>
      <c r="C44" s="528" t="s">
        <v>56</v>
      </c>
      <c r="D44" s="626">
        <v>16</v>
      </c>
      <c r="E44" s="626">
        <v>5.76</v>
      </c>
      <c r="F44" s="626">
        <v>19</v>
      </c>
      <c r="G44" s="626">
        <v>36</v>
      </c>
      <c r="H44" s="516" t="s">
        <v>38</v>
      </c>
      <c r="I44" s="794">
        <f>R44/(1-Q44)</f>
        <v>484.41021176470588</v>
      </c>
      <c r="J44" s="399">
        <v>0.05</v>
      </c>
      <c r="K44" s="400">
        <v>0.02</v>
      </c>
      <c r="L44" s="399">
        <v>0.03</v>
      </c>
      <c r="M44" s="399">
        <v>0.04</v>
      </c>
      <c r="N44" s="400">
        <v>0.01</v>
      </c>
      <c r="O44" s="400">
        <v>0</v>
      </c>
      <c r="P44" s="399">
        <v>0</v>
      </c>
      <c r="Q44" s="399">
        <f>SUM(J44:P44)</f>
        <v>0.15000000000000002</v>
      </c>
      <c r="R44" s="775">
        <f t="shared" ref="R44:R45" si="8">S44*1.2</f>
        <v>411.74867999999998</v>
      </c>
      <c r="S44" s="775">
        <v>343.12389999999999</v>
      </c>
      <c r="T44" s="58" t="s">
        <v>198</v>
      </c>
      <c r="U44" s="480" t="s">
        <v>1719</v>
      </c>
    </row>
    <row r="45" spans="1:21" s="627" customFormat="1" ht="62.4" x14ac:dyDescent="0.3">
      <c r="A45" s="658" t="s">
        <v>2800</v>
      </c>
      <c r="B45" s="612" t="s">
        <v>2505</v>
      </c>
      <c r="C45" s="506" t="s">
        <v>57</v>
      </c>
      <c r="D45" s="507">
        <v>10</v>
      </c>
      <c r="E45" s="67">
        <v>7.2</v>
      </c>
      <c r="F45" s="507">
        <v>22</v>
      </c>
      <c r="G45" s="507">
        <v>28</v>
      </c>
      <c r="H45" s="507" t="s">
        <v>221</v>
      </c>
      <c r="I45" s="793">
        <f>R45/(1-Q45)</f>
        <v>484.40294117647056</v>
      </c>
      <c r="J45" s="400">
        <v>0.05</v>
      </c>
      <c r="K45" s="400">
        <v>0.02</v>
      </c>
      <c r="L45" s="400">
        <v>0.03</v>
      </c>
      <c r="M45" s="400">
        <v>0.04</v>
      </c>
      <c r="N45" s="400">
        <v>0.01</v>
      </c>
      <c r="O45" s="400">
        <v>0</v>
      </c>
      <c r="P45" s="400">
        <v>0</v>
      </c>
      <c r="Q45" s="400">
        <f>SUM(J45:P45)</f>
        <v>0.15000000000000002</v>
      </c>
      <c r="R45" s="790">
        <f t="shared" si="8"/>
        <v>411.74249999999995</v>
      </c>
      <c r="S45" s="775">
        <v>343.11874999999998</v>
      </c>
      <c r="T45" s="67" t="s">
        <v>198</v>
      </c>
      <c r="U45" s="480" t="s">
        <v>1719</v>
      </c>
    </row>
    <row r="46" spans="1:21" x14ac:dyDescent="0.3">
      <c r="A46" s="493"/>
      <c r="B46" s="591"/>
      <c r="C46" s="630"/>
      <c r="D46" s="630"/>
      <c r="E46" s="630"/>
      <c r="F46" s="630"/>
      <c r="G46" s="630"/>
      <c r="H46" s="631"/>
      <c r="I46" s="783"/>
      <c r="J46" s="631"/>
      <c r="K46" s="631"/>
      <c r="L46" s="631"/>
      <c r="M46" s="631"/>
      <c r="N46" s="631"/>
      <c r="O46" s="631"/>
      <c r="P46" s="631"/>
      <c r="Q46" s="631"/>
      <c r="R46" s="791"/>
      <c r="S46" s="791"/>
      <c r="T46" s="715"/>
      <c r="U46" s="631"/>
    </row>
    <row r="47" spans="1:21" ht="18" x14ac:dyDescent="0.3">
      <c r="A47" s="495" t="s">
        <v>63</v>
      </c>
      <c r="B47" s="496"/>
      <c r="C47" s="632"/>
      <c r="D47" s="632"/>
      <c r="E47" s="632"/>
      <c r="F47" s="632"/>
      <c r="G47" s="175"/>
      <c r="H47" s="175"/>
      <c r="I47" s="784"/>
      <c r="J47" s="175"/>
      <c r="K47" s="175"/>
      <c r="L47" s="175"/>
      <c r="M47" s="175"/>
      <c r="N47" s="175"/>
      <c r="O47" s="175"/>
      <c r="P47" s="175"/>
      <c r="Q47" s="175"/>
      <c r="R47" s="784"/>
      <c r="S47" s="784"/>
      <c r="T47" s="699"/>
      <c r="U47" s="175"/>
    </row>
    <row r="48" spans="1:21" s="640" customFormat="1" x14ac:dyDescent="0.25">
      <c r="A48" s="643" t="s">
        <v>40</v>
      </c>
      <c r="B48" s="639"/>
      <c r="C48" s="596"/>
      <c r="D48" s="596"/>
      <c r="E48" s="596"/>
      <c r="F48" s="596"/>
      <c r="G48" s="596"/>
      <c r="H48" s="555"/>
      <c r="I48" s="785"/>
      <c r="J48" s="555"/>
      <c r="K48" s="555"/>
      <c r="L48" s="555"/>
      <c r="M48" s="555"/>
      <c r="N48" s="555"/>
      <c r="O48" s="555"/>
      <c r="P48" s="555"/>
      <c r="Q48" s="555"/>
      <c r="R48" s="785"/>
      <c r="S48" s="785"/>
      <c r="T48" s="705"/>
      <c r="U48" s="555"/>
    </row>
    <row r="49" spans="1:21" s="508" customFormat="1" ht="62.4" x14ac:dyDescent="0.3">
      <c r="A49" s="658" t="s">
        <v>61</v>
      </c>
      <c r="B49" s="612" t="s">
        <v>98</v>
      </c>
      <c r="C49" s="506" t="s">
        <v>34</v>
      </c>
      <c r="D49" s="507">
        <v>20</v>
      </c>
      <c r="E49" s="507">
        <v>7.2</v>
      </c>
      <c r="F49" s="507">
        <v>20.8</v>
      </c>
      <c r="G49" s="507">
        <v>40</v>
      </c>
      <c r="H49" s="507" t="s">
        <v>12</v>
      </c>
      <c r="I49" s="790">
        <f>R49/(1-Q49)</f>
        <v>8.2235200000000006</v>
      </c>
      <c r="J49" s="400">
        <v>0.05</v>
      </c>
      <c r="K49" s="400">
        <v>0.02</v>
      </c>
      <c r="L49" s="400">
        <v>0.03</v>
      </c>
      <c r="M49" s="400">
        <v>0.04</v>
      </c>
      <c r="N49" s="400">
        <v>0.01</v>
      </c>
      <c r="O49" s="400">
        <v>0.1</v>
      </c>
      <c r="P49" s="400">
        <v>0</v>
      </c>
      <c r="Q49" s="400">
        <f>SUM(J49:P49)</f>
        <v>0.25</v>
      </c>
      <c r="R49" s="775">
        <f t="shared" ref="R49" si="9">S49*1.2</f>
        <v>6.1676400000000005</v>
      </c>
      <c r="S49" s="775">
        <v>5.1397000000000004</v>
      </c>
      <c r="T49" s="67" t="s">
        <v>198</v>
      </c>
      <c r="U49" s="67" t="s">
        <v>1720</v>
      </c>
    </row>
    <row r="50" spans="1:21" x14ac:dyDescent="0.3">
      <c r="I50" s="792"/>
      <c r="R50" s="792"/>
      <c r="S50" s="792"/>
    </row>
    <row r="51" spans="1:21" ht="15.6" x14ac:dyDescent="0.3">
      <c r="A51" s="547"/>
      <c r="I51" s="792"/>
      <c r="R51" s="792"/>
      <c r="S51" s="792"/>
    </row>
    <row r="52" spans="1:21" x14ac:dyDescent="0.3">
      <c r="I52" s="792"/>
      <c r="R52" s="792"/>
      <c r="S52" s="792"/>
    </row>
    <row r="53" spans="1:21" x14ac:dyDescent="0.3">
      <c r="I53" s="792"/>
      <c r="R53" s="792"/>
      <c r="S53" s="792"/>
    </row>
    <row r="54" spans="1:21" x14ac:dyDescent="0.3">
      <c r="I54" s="792"/>
      <c r="R54" s="792"/>
      <c r="S54" s="792"/>
    </row>
    <row r="55" spans="1:21" x14ac:dyDescent="0.3">
      <c r="I55" s="792"/>
      <c r="R55" s="792"/>
      <c r="S55" s="792"/>
    </row>
    <row r="56" spans="1:21" x14ac:dyDescent="0.3">
      <c r="I56" s="792"/>
      <c r="R56" s="792"/>
      <c r="S56" s="792"/>
    </row>
    <row r="57" spans="1:21" x14ac:dyDescent="0.3">
      <c r="I57" s="792"/>
      <c r="R57" s="792"/>
      <c r="S57" s="792"/>
    </row>
    <row r="58" spans="1:21" x14ac:dyDescent="0.3">
      <c r="I58" s="792"/>
      <c r="R58" s="792"/>
      <c r="S58" s="792"/>
    </row>
    <row r="59" spans="1:21" x14ac:dyDescent="0.3">
      <c r="I59" s="792"/>
      <c r="R59" s="792"/>
      <c r="S59" s="792"/>
    </row>
    <row r="60" spans="1:21" x14ac:dyDescent="0.3">
      <c r="I60" s="792"/>
      <c r="R60" s="792"/>
      <c r="S60" s="792"/>
    </row>
    <row r="61" spans="1:21" x14ac:dyDescent="0.3">
      <c r="I61" s="792"/>
      <c r="R61" s="792"/>
      <c r="S61" s="792"/>
    </row>
    <row r="62" spans="1:21" x14ac:dyDescent="0.3">
      <c r="I62" s="792"/>
      <c r="R62" s="792"/>
      <c r="S62" s="792"/>
    </row>
    <row r="63" spans="1:21" x14ac:dyDescent="0.3">
      <c r="I63" s="792"/>
      <c r="R63" s="792"/>
      <c r="S63" s="792"/>
    </row>
    <row r="64" spans="1:21" x14ac:dyDescent="0.3">
      <c r="I64" s="792"/>
      <c r="R64" s="792"/>
      <c r="S64" s="792"/>
    </row>
    <row r="65" spans="9:19" x14ac:dyDescent="0.3">
      <c r="I65" s="792"/>
      <c r="R65" s="792"/>
      <c r="S65" s="792"/>
    </row>
    <row r="66" spans="9:19" x14ac:dyDescent="0.3">
      <c r="I66" s="792"/>
      <c r="R66" s="792"/>
      <c r="S66" s="792"/>
    </row>
    <row r="67" spans="9:19" x14ac:dyDescent="0.3">
      <c r="I67" s="792"/>
      <c r="R67" s="792"/>
      <c r="S67" s="792"/>
    </row>
    <row r="68" spans="9:19" x14ac:dyDescent="0.3">
      <c r="I68" s="792"/>
      <c r="R68" s="792"/>
      <c r="S68" s="792"/>
    </row>
    <row r="69" spans="9:19" x14ac:dyDescent="0.3">
      <c r="I69" s="792"/>
      <c r="R69" s="792"/>
      <c r="S69" s="792"/>
    </row>
    <row r="70" spans="9:19" x14ac:dyDescent="0.3">
      <c r="I70" s="792"/>
      <c r="R70" s="792"/>
      <c r="S70" s="792"/>
    </row>
    <row r="71" spans="9:19" x14ac:dyDescent="0.3">
      <c r="I71" s="792"/>
      <c r="R71" s="792"/>
      <c r="S71" s="792"/>
    </row>
    <row r="72" spans="9:19" x14ac:dyDescent="0.3">
      <c r="I72" s="792"/>
      <c r="R72" s="792"/>
      <c r="S72" s="792"/>
    </row>
    <row r="73" spans="9:19" x14ac:dyDescent="0.3">
      <c r="I73" s="792"/>
      <c r="R73" s="792"/>
      <c r="S73" s="792"/>
    </row>
    <row r="74" spans="9:19" x14ac:dyDescent="0.3">
      <c r="I74" s="792"/>
      <c r="R74" s="792"/>
      <c r="S74" s="792"/>
    </row>
    <row r="75" spans="9:19" x14ac:dyDescent="0.3">
      <c r="I75" s="792"/>
      <c r="R75" s="792"/>
      <c r="S75" s="792"/>
    </row>
    <row r="76" spans="9:19" x14ac:dyDescent="0.3">
      <c r="I76" s="792"/>
      <c r="R76" s="792"/>
      <c r="S76" s="792"/>
    </row>
    <row r="77" spans="9:19" x14ac:dyDescent="0.3">
      <c r="I77" s="792"/>
      <c r="R77" s="792"/>
      <c r="S77" s="792"/>
    </row>
    <row r="78" spans="9:19" x14ac:dyDescent="0.3">
      <c r="I78" s="792"/>
      <c r="R78" s="792"/>
      <c r="S78" s="792"/>
    </row>
    <row r="79" spans="9:19" x14ac:dyDescent="0.3">
      <c r="I79" s="792"/>
      <c r="R79" s="792"/>
      <c r="S79" s="792"/>
    </row>
    <row r="80" spans="9:19" x14ac:dyDescent="0.3">
      <c r="I80" s="792"/>
      <c r="R80" s="792"/>
      <c r="S80" s="792"/>
    </row>
    <row r="81" spans="9:19" x14ac:dyDescent="0.3">
      <c r="I81" s="792"/>
      <c r="R81" s="792"/>
      <c r="S81" s="792"/>
    </row>
    <row r="82" spans="9:19" x14ac:dyDescent="0.3">
      <c r="I82" s="792"/>
      <c r="R82" s="792"/>
      <c r="S82" s="792"/>
    </row>
    <row r="83" spans="9:19" x14ac:dyDescent="0.3">
      <c r="I83" s="792"/>
      <c r="R83" s="792"/>
      <c r="S83" s="792"/>
    </row>
    <row r="84" spans="9:19" x14ac:dyDescent="0.3">
      <c r="I84" s="792"/>
      <c r="R84" s="792"/>
      <c r="S84" s="792"/>
    </row>
    <row r="85" spans="9:19" x14ac:dyDescent="0.3">
      <c r="I85" s="792"/>
      <c r="R85" s="792"/>
      <c r="S85" s="792"/>
    </row>
    <row r="86" spans="9:19" x14ac:dyDescent="0.3">
      <c r="I86" s="792"/>
      <c r="R86" s="792"/>
      <c r="S86" s="792"/>
    </row>
    <row r="87" spans="9:19" x14ac:dyDescent="0.3">
      <c r="I87" s="792"/>
      <c r="R87" s="792"/>
      <c r="S87" s="792"/>
    </row>
    <row r="88" spans="9:19" x14ac:dyDescent="0.3">
      <c r="I88" s="792"/>
      <c r="R88" s="792"/>
      <c r="S88" s="792"/>
    </row>
    <row r="89" spans="9:19" x14ac:dyDescent="0.3">
      <c r="I89" s="792"/>
      <c r="R89" s="792"/>
      <c r="S89" s="792"/>
    </row>
    <row r="90" spans="9:19" x14ac:dyDescent="0.3">
      <c r="I90" s="792"/>
      <c r="R90" s="792"/>
      <c r="S90" s="792"/>
    </row>
    <row r="91" spans="9:19" x14ac:dyDescent="0.3">
      <c r="I91" s="792"/>
      <c r="R91" s="792"/>
      <c r="S91" s="792"/>
    </row>
    <row r="92" spans="9:19" x14ac:dyDescent="0.3">
      <c r="I92" s="792"/>
      <c r="R92" s="792"/>
      <c r="S92" s="792"/>
    </row>
    <row r="93" spans="9:19" x14ac:dyDescent="0.3">
      <c r="I93" s="792"/>
      <c r="R93" s="792"/>
      <c r="S93" s="792"/>
    </row>
    <row r="94" spans="9:19" x14ac:dyDescent="0.3">
      <c r="I94" s="792"/>
      <c r="R94" s="792"/>
      <c r="S94" s="792"/>
    </row>
    <row r="95" spans="9:19" x14ac:dyDescent="0.3">
      <c r="I95" s="792"/>
      <c r="R95" s="792"/>
      <c r="S95" s="792"/>
    </row>
    <row r="96" spans="9:19" x14ac:dyDescent="0.3">
      <c r="I96" s="792"/>
      <c r="R96" s="792"/>
      <c r="S96" s="792"/>
    </row>
    <row r="97" spans="9:19" x14ac:dyDescent="0.3">
      <c r="I97" s="792"/>
      <c r="R97" s="792"/>
      <c r="S97" s="792"/>
    </row>
    <row r="98" spans="9:19" x14ac:dyDescent="0.3">
      <c r="I98" s="792"/>
      <c r="R98" s="792"/>
      <c r="S98" s="792"/>
    </row>
    <row r="99" spans="9:19" x14ac:dyDescent="0.3">
      <c r="I99" s="792"/>
      <c r="R99" s="792"/>
      <c r="S99" s="792"/>
    </row>
    <row r="100" spans="9:19" x14ac:dyDescent="0.3">
      <c r="I100" s="792"/>
      <c r="R100" s="792"/>
      <c r="S100" s="792"/>
    </row>
    <row r="101" spans="9:19" x14ac:dyDescent="0.3">
      <c r="I101" s="792"/>
      <c r="R101" s="792"/>
      <c r="S101" s="792"/>
    </row>
    <row r="102" spans="9:19" x14ac:dyDescent="0.3">
      <c r="I102" s="792"/>
      <c r="R102" s="792"/>
      <c r="S102" s="792"/>
    </row>
    <row r="103" spans="9:19" x14ac:dyDescent="0.3">
      <c r="I103" s="792"/>
      <c r="R103" s="792"/>
      <c r="S103" s="792"/>
    </row>
    <row r="104" spans="9:19" x14ac:dyDescent="0.3">
      <c r="I104" s="792"/>
      <c r="R104" s="792"/>
      <c r="S104" s="792"/>
    </row>
    <row r="105" spans="9:19" x14ac:dyDescent="0.3">
      <c r="I105" s="792"/>
      <c r="R105" s="792"/>
      <c r="S105" s="792"/>
    </row>
    <row r="106" spans="9:19" x14ac:dyDescent="0.3">
      <c r="I106" s="792"/>
      <c r="R106" s="792"/>
      <c r="S106" s="792"/>
    </row>
    <row r="107" spans="9:19" x14ac:dyDescent="0.3">
      <c r="I107" s="792"/>
      <c r="R107" s="792"/>
      <c r="S107" s="792"/>
    </row>
    <row r="108" spans="9:19" x14ac:dyDescent="0.3">
      <c r="I108" s="792"/>
      <c r="R108" s="792"/>
      <c r="S108" s="792"/>
    </row>
    <row r="109" spans="9:19" x14ac:dyDescent="0.3">
      <c r="I109" s="792"/>
      <c r="R109" s="792"/>
      <c r="S109" s="792"/>
    </row>
    <row r="110" spans="9:19" x14ac:dyDescent="0.3">
      <c r="I110" s="792"/>
      <c r="R110" s="792"/>
      <c r="S110" s="792"/>
    </row>
    <row r="111" spans="9:19" x14ac:dyDescent="0.3">
      <c r="I111" s="792"/>
      <c r="R111" s="792"/>
      <c r="S111" s="792"/>
    </row>
    <row r="112" spans="9:19" x14ac:dyDescent="0.3">
      <c r="I112" s="792"/>
      <c r="R112" s="792"/>
      <c r="S112" s="792"/>
    </row>
    <row r="113" spans="9:19" x14ac:dyDescent="0.3">
      <c r="I113" s="792"/>
      <c r="R113" s="792"/>
      <c r="S113" s="792"/>
    </row>
    <row r="114" spans="9:19" x14ac:dyDescent="0.3">
      <c r="I114" s="792"/>
      <c r="R114" s="792"/>
      <c r="S114" s="792"/>
    </row>
    <row r="115" spans="9:19" x14ac:dyDescent="0.3">
      <c r="I115" s="792"/>
      <c r="R115" s="792"/>
      <c r="S115" s="792"/>
    </row>
    <row r="116" spans="9:19" x14ac:dyDescent="0.3">
      <c r="I116" s="792"/>
      <c r="R116" s="792"/>
      <c r="S116" s="792"/>
    </row>
    <row r="117" spans="9:19" x14ac:dyDescent="0.3">
      <c r="I117" s="792"/>
      <c r="R117" s="792"/>
      <c r="S117" s="792"/>
    </row>
    <row r="118" spans="9:19" x14ac:dyDescent="0.3">
      <c r="I118" s="792"/>
      <c r="R118" s="792"/>
    </row>
    <row r="119" spans="9:19" x14ac:dyDescent="0.3">
      <c r="I119" s="792"/>
      <c r="R119" s="792"/>
    </row>
    <row r="120" spans="9:19" x14ac:dyDescent="0.3">
      <c r="I120" s="792"/>
      <c r="R120" s="792"/>
    </row>
    <row r="121" spans="9:19" x14ac:dyDescent="0.3">
      <c r="I121" s="792"/>
      <c r="R121" s="792"/>
    </row>
    <row r="122" spans="9:19" x14ac:dyDescent="0.3">
      <c r="I122" s="792"/>
      <c r="R122" s="792"/>
    </row>
    <row r="123" spans="9:19" x14ac:dyDescent="0.3">
      <c r="I123" s="792"/>
      <c r="R123" s="792"/>
    </row>
    <row r="124" spans="9:19" x14ac:dyDescent="0.3">
      <c r="I124" s="792"/>
      <c r="R124" s="792"/>
    </row>
    <row r="125" spans="9:19" x14ac:dyDescent="0.3">
      <c r="I125" s="792"/>
      <c r="R125" s="792"/>
    </row>
    <row r="126" spans="9:19" x14ac:dyDescent="0.3">
      <c r="I126" s="792"/>
      <c r="R126" s="792"/>
    </row>
    <row r="127" spans="9:19" x14ac:dyDescent="0.3">
      <c r="I127" s="792"/>
      <c r="R127" s="792"/>
    </row>
    <row r="128" spans="9:19" x14ac:dyDescent="0.3">
      <c r="I128" s="792"/>
      <c r="R128" s="792"/>
    </row>
    <row r="129" spans="9:18" x14ac:dyDescent="0.3">
      <c r="I129" s="792"/>
      <c r="R129" s="792"/>
    </row>
    <row r="130" spans="9:18" x14ac:dyDescent="0.3">
      <c r="I130" s="792"/>
      <c r="R130" s="792"/>
    </row>
    <row r="131" spans="9:18" x14ac:dyDescent="0.3">
      <c r="I131" s="792"/>
      <c r="R131" s="792"/>
    </row>
    <row r="132" spans="9:18" x14ac:dyDescent="0.3">
      <c r="I132" s="792"/>
      <c r="R132" s="792"/>
    </row>
    <row r="133" spans="9:18" x14ac:dyDescent="0.3">
      <c r="I133" s="792"/>
      <c r="R133" s="792"/>
    </row>
    <row r="134" spans="9:18" x14ac:dyDescent="0.3">
      <c r="I134" s="792"/>
      <c r="R134" s="792"/>
    </row>
    <row r="135" spans="9:18" x14ac:dyDescent="0.3">
      <c r="I135" s="792"/>
      <c r="R135" s="792"/>
    </row>
    <row r="136" spans="9:18" x14ac:dyDescent="0.3">
      <c r="R136" s="792"/>
    </row>
    <row r="137" spans="9:18" x14ac:dyDescent="0.3">
      <c r="R137" s="792"/>
    </row>
    <row r="138" spans="9:18" x14ac:dyDescent="0.3">
      <c r="R138" s="792"/>
    </row>
    <row r="139" spans="9:18" x14ac:dyDescent="0.3">
      <c r="R139" s="792"/>
    </row>
    <row r="140" spans="9:18" x14ac:dyDescent="0.3">
      <c r="R140" s="792"/>
    </row>
    <row r="141" spans="9:18" x14ac:dyDescent="0.3">
      <c r="R141" s="792"/>
    </row>
    <row r="142" spans="9:18" x14ac:dyDescent="0.3">
      <c r="R142" s="792"/>
    </row>
    <row r="143" spans="9:18" x14ac:dyDescent="0.3">
      <c r="R143" s="792"/>
    </row>
    <row r="144" spans="9:18" x14ac:dyDescent="0.3">
      <c r="R144" s="792"/>
    </row>
    <row r="145" spans="18:18" x14ac:dyDescent="0.3">
      <c r="R145" s="792"/>
    </row>
    <row r="146" spans="18:18" x14ac:dyDescent="0.3">
      <c r="R146" s="792"/>
    </row>
    <row r="147" spans="18:18" x14ac:dyDescent="0.3">
      <c r="R147" s="792"/>
    </row>
    <row r="148" spans="18:18" x14ac:dyDescent="0.3">
      <c r="R148" s="792"/>
    </row>
    <row r="149" spans="18:18" x14ac:dyDescent="0.3">
      <c r="R149" s="792"/>
    </row>
    <row r="150" spans="18:18" x14ac:dyDescent="0.3">
      <c r="R150" s="792"/>
    </row>
    <row r="151" spans="18:18" x14ac:dyDescent="0.3">
      <c r="R151" s="792"/>
    </row>
    <row r="152" spans="18:18" x14ac:dyDescent="0.3">
      <c r="R152" s="792"/>
    </row>
    <row r="153" spans="18:18" x14ac:dyDescent="0.3">
      <c r="R153" s="792"/>
    </row>
    <row r="154" spans="18:18" x14ac:dyDescent="0.3">
      <c r="R154" s="792"/>
    </row>
    <row r="155" spans="18:18" x14ac:dyDescent="0.3">
      <c r="R155" s="792"/>
    </row>
    <row r="156" spans="18:18" x14ac:dyDescent="0.3">
      <c r="R156" s="792"/>
    </row>
    <row r="157" spans="18:18" x14ac:dyDescent="0.3">
      <c r="R157" s="792"/>
    </row>
    <row r="158" spans="18:18" x14ac:dyDescent="0.3">
      <c r="R158" s="792"/>
    </row>
    <row r="159" spans="18:18" x14ac:dyDescent="0.3">
      <c r="R159" s="792"/>
    </row>
    <row r="160" spans="18:18" x14ac:dyDescent="0.3">
      <c r="R160" s="792"/>
    </row>
    <row r="161" spans="18:18" x14ac:dyDescent="0.3">
      <c r="R161" s="792"/>
    </row>
    <row r="162" spans="18:18" x14ac:dyDescent="0.3">
      <c r="R162" s="792"/>
    </row>
    <row r="163" spans="18:18" x14ac:dyDescent="0.3">
      <c r="R163" s="792"/>
    </row>
    <row r="164" spans="18:18" x14ac:dyDescent="0.3">
      <c r="R164" s="792"/>
    </row>
    <row r="165" spans="18:18" x14ac:dyDescent="0.3">
      <c r="R165" s="792"/>
    </row>
    <row r="166" spans="18:18" x14ac:dyDescent="0.3">
      <c r="R166" s="792"/>
    </row>
    <row r="167" spans="18:18" x14ac:dyDescent="0.3">
      <c r="R167" s="792"/>
    </row>
    <row r="168" spans="18:18" x14ac:dyDescent="0.3">
      <c r="R168" s="792"/>
    </row>
    <row r="169" spans="18:18" x14ac:dyDescent="0.3">
      <c r="R169" s="792"/>
    </row>
    <row r="170" spans="18:18" x14ac:dyDescent="0.3">
      <c r="R170" s="792"/>
    </row>
    <row r="171" spans="18:18" x14ac:dyDescent="0.3">
      <c r="R171" s="792"/>
    </row>
    <row r="172" spans="18:18" x14ac:dyDescent="0.3">
      <c r="R172" s="792"/>
    </row>
    <row r="173" spans="18:18" x14ac:dyDescent="0.3">
      <c r="R173" s="792"/>
    </row>
    <row r="174" spans="18:18" x14ac:dyDescent="0.3">
      <c r="R174" s="792"/>
    </row>
    <row r="175" spans="18:18" x14ac:dyDescent="0.3">
      <c r="R175" s="792"/>
    </row>
    <row r="176" spans="18:18" x14ac:dyDescent="0.3">
      <c r="R176" s="792"/>
    </row>
    <row r="177" spans="18:18" x14ac:dyDescent="0.3">
      <c r="R177" s="792"/>
    </row>
    <row r="178" spans="18:18" x14ac:dyDescent="0.3">
      <c r="R178" s="792"/>
    </row>
    <row r="179" spans="18:18" x14ac:dyDescent="0.3">
      <c r="R179" s="792"/>
    </row>
    <row r="180" spans="18:18" x14ac:dyDescent="0.3">
      <c r="R180" s="792"/>
    </row>
    <row r="181" spans="18:18" x14ac:dyDescent="0.3">
      <c r="R181" s="792"/>
    </row>
    <row r="182" spans="18:18" x14ac:dyDescent="0.3">
      <c r="R182" s="792"/>
    </row>
    <row r="183" spans="18:18" x14ac:dyDescent="0.3">
      <c r="R183" s="792"/>
    </row>
    <row r="184" spans="18:18" x14ac:dyDescent="0.3">
      <c r="R184" s="792"/>
    </row>
    <row r="185" spans="18:18" x14ac:dyDescent="0.3">
      <c r="R185" s="792"/>
    </row>
    <row r="186" spans="18:18" x14ac:dyDescent="0.3">
      <c r="R186" s="792"/>
    </row>
    <row r="187" spans="18:18" x14ac:dyDescent="0.3">
      <c r="R187" s="792"/>
    </row>
    <row r="188" spans="18:18" x14ac:dyDescent="0.3">
      <c r="R188" s="792"/>
    </row>
    <row r="189" spans="18:18" x14ac:dyDescent="0.3">
      <c r="R189" s="792"/>
    </row>
    <row r="190" spans="18:18" x14ac:dyDescent="0.3">
      <c r="R190" s="792"/>
    </row>
    <row r="191" spans="18:18" x14ac:dyDescent="0.3">
      <c r="R191" s="792"/>
    </row>
    <row r="192" spans="18:18" x14ac:dyDescent="0.3">
      <c r="R192" s="792"/>
    </row>
    <row r="495" ht="12.75" customHeight="1" x14ac:dyDescent="0.3"/>
    <row r="699" ht="12.75" customHeight="1" x14ac:dyDescent="0.3"/>
  </sheetData>
  <sheetProtection algorithmName="SHA-512" hashValue="53zCC/FL8/IBQqi8Cx7sXr/aUAZxdpykTb07Gnn4V7S8BnOCr7cuEqq9aF8ie8A3ZGInhb5eaRacLM8nsH7tGw==" saltValue="MX+c5cG8wrjZ6L2bQOOjYA==" spinCount="100000" sheet="1" objects="1" scenarios="1"/>
  <autoFilter ref="A3:U49"/>
  <mergeCells count="14">
    <mergeCell ref="U1:U2"/>
    <mergeCell ref="T1:T2"/>
    <mergeCell ref="A5:S5"/>
    <mergeCell ref="Q1:Q2"/>
    <mergeCell ref="N1:N2"/>
    <mergeCell ref="M1:M2"/>
    <mergeCell ref="L1:L2"/>
    <mergeCell ref="K1:K2"/>
    <mergeCell ref="J1:J2"/>
    <mergeCell ref="O1:O2"/>
    <mergeCell ref="P1:P2"/>
    <mergeCell ref="S1:S2"/>
    <mergeCell ref="I1:I2"/>
    <mergeCell ref="R1:R2"/>
  </mergeCells>
  <phoneticPr fontId="5" type="noConversion"/>
  <printOptions horizontalCentered="1"/>
  <pageMargins left="0.19685039370078741" right="0.15748031496062992" top="0.55118110236220474" bottom="0.98425196850393704" header="0.19685039370078741" footer="0.11811023622047245"/>
  <pageSetup paperSize="9" scale="45" firstPageNumber="2" orientation="landscape" useFirstPageNumber="1" r:id="rId1"/>
  <headerFooter scaleWithDoc="0"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0"/>
  <sheetViews>
    <sheetView view="pageBreakPreview" zoomScale="75" zoomScaleSheetLayoutView="75" zoomScalePageLayoutView="70" workbookViewId="0">
      <pane xSplit="3" ySplit="3" topLeftCell="D158" activePane="bottomRight" state="frozen"/>
      <selection activeCell="Z7" sqref="Z7:AB143"/>
      <selection pane="topRight" activeCell="Z7" sqref="Z7:AB143"/>
      <selection pane="bottomLeft" activeCell="Z7" sqref="Z7:AB143"/>
      <selection pane="bottomRight" activeCell="I1" sqref="I1:V1048576"/>
    </sheetView>
  </sheetViews>
  <sheetFormatPr defaultColWidth="11.44140625" defaultRowHeight="13.8" x14ac:dyDescent="0.3"/>
  <cols>
    <col min="1" max="1" width="30.88671875" style="493" customWidth="1"/>
    <col min="2" max="2" width="35.44140625" style="607" customWidth="1"/>
    <col min="3" max="3" width="13.109375" style="593" customWidth="1"/>
    <col min="4" max="5" width="10.5546875" style="493" customWidth="1"/>
    <col min="6" max="6" width="11.5546875" style="493" customWidth="1"/>
    <col min="7" max="7" width="12.44140625" style="493" customWidth="1"/>
    <col min="8" max="8" width="9.44140625" style="493" customWidth="1"/>
    <col min="9" max="9" width="12.44140625" style="796" customWidth="1"/>
    <col min="10" max="10" width="18.109375" style="493" hidden="1" customWidth="1"/>
    <col min="11" max="11" width="16.109375" style="493" hidden="1" customWidth="1"/>
    <col min="12" max="12" width="14.44140625" style="493" hidden="1" customWidth="1"/>
    <col min="13" max="13" width="11.44140625" style="493" hidden="1" customWidth="1"/>
    <col min="14" max="14" width="13.5546875" style="493" hidden="1" customWidth="1"/>
    <col min="15" max="15" width="10.44140625" style="493" hidden="1" customWidth="1"/>
    <col min="16" max="16" width="14.5546875" style="493" hidden="1" customWidth="1"/>
    <col min="17" max="17" width="12.5546875" style="493" hidden="1" customWidth="1"/>
    <col min="18" max="18" width="12.44140625" style="796" hidden="1" customWidth="1"/>
    <col min="19" max="19" width="19.44140625" style="796" hidden="1" customWidth="1"/>
    <col min="20" max="20" width="12.5546875" style="493" customWidth="1"/>
    <col min="21" max="21" width="11.44140625" style="493" customWidth="1"/>
    <col min="22" max="16384" width="11.44140625" style="493"/>
  </cols>
  <sheetData>
    <row r="1" spans="1:21" s="492" customFormat="1" ht="47.25" customHeight="1" x14ac:dyDescent="0.25">
      <c r="A1" s="276" t="s">
        <v>0</v>
      </c>
      <c r="B1" s="277" t="s">
        <v>1</v>
      </c>
      <c r="C1" s="276" t="s">
        <v>2</v>
      </c>
      <c r="D1" s="276" t="s">
        <v>3</v>
      </c>
      <c r="E1" s="276" t="s">
        <v>3</v>
      </c>
      <c r="F1" s="276" t="s">
        <v>4</v>
      </c>
      <c r="G1" s="276" t="s">
        <v>5</v>
      </c>
      <c r="H1" s="276" t="s">
        <v>6</v>
      </c>
      <c r="I1" s="974" t="s">
        <v>1721</v>
      </c>
      <c r="J1" s="974" t="s">
        <v>78</v>
      </c>
      <c r="K1" s="974" t="s">
        <v>74</v>
      </c>
      <c r="L1" s="974" t="s">
        <v>76</v>
      </c>
      <c r="M1" s="974" t="s">
        <v>73</v>
      </c>
      <c r="N1" s="974" t="s">
        <v>72</v>
      </c>
      <c r="O1" s="974" t="s">
        <v>75</v>
      </c>
      <c r="P1" s="974" t="s">
        <v>77</v>
      </c>
      <c r="Q1" s="974" t="s">
        <v>86</v>
      </c>
      <c r="R1" s="974" t="s">
        <v>2784</v>
      </c>
      <c r="S1" s="974" t="s">
        <v>2789</v>
      </c>
      <c r="T1" s="974" t="s">
        <v>196</v>
      </c>
      <c r="U1" s="974" t="s">
        <v>1717</v>
      </c>
    </row>
    <row r="2" spans="1:21" s="492" customFormat="1" ht="71.25" customHeight="1" x14ac:dyDescent="0.25">
      <c r="A2" s="278"/>
      <c r="B2" s="279"/>
      <c r="C2" s="278" t="s">
        <v>7</v>
      </c>
      <c r="D2" s="278" t="s">
        <v>8</v>
      </c>
      <c r="E2" s="278" t="s">
        <v>9</v>
      </c>
      <c r="F2" s="278" t="s">
        <v>10</v>
      </c>
      <c r="G2" s="278"/>
      <c r="H2" s="278" t="s">
        <v>11</v>
      </c>
      <c r="I2" s="975"/>
      <c r="J2" s="975"/>
      <c r="K2" s="975"/>
      <c r="L2" s="975"/>
      <c r="M2" s="975"/>
      <c r="N2" s="975"/>
      <c r="O2" s="975"/>
      <c r="P2" s="975"/>
      <c r="Q2" s="977"/>
      <c r="R2" s="977"/>
      <c r="S2" s="975"/>
      <c r="T2" s="975"/>
      <c r="U2" s="975"/>
    </row>
    <row r="3" spans="1:21" s="492" customFormat="1" ht="196.5" customHeight="1" x14ac:dyDescent="0.25">
      <c r="A3" s="280" t="s">
        <v>39</v>
      </c>
      <c r="B3" s="740" t="s">
        <v>41</v>
      </c>
      <c r="C3" s="740" t="s">
        <v>42</v>
      </c>
      <c r="D3" s="740" t="s">
        <v>43</v>
      </c>
      <c r="E3" s="740" t="s">
        <v>44</v>
      </c>
      <c r="F3" s="740" t="s">
        <v>45</v>
      </c>
      <c r="G3" s="745" t="s">
        <v>191</v>
      </c>
      <c r="H3" s="745" t="s">
        <v>46</v>
      </c>
      <c r="I3" s="745" t="s">
        <v>1722</v>
      </c>
      <c r="J3" s="745" t="s">
        <v>79</v>
      </c>
      <c r="K3" s="745" t="s">
        <v>80</v>
      </c>
      <c r="L3" s="745" t="s">
        <v>81</v>
      </c>
      <c r="M3" s="745" t="s">
        <v>82</v>
      </c>
      <c r="N3" s="745" t="s">
        <v>83</v>
      </c>
      <c r="O3" s="745" t="s">
        <v>84</v>
      </c>
      <c r="P3" s="745" t="s">
        <v>85</v>
      </c>
      <c r="Q3" s="745" t="s">
        <v>87</v>
      </c>
      <c r="R3" s="745" t="s">
        <v>2783</v>
      </c>
      <c r="S3" s="745" t="s">
        <v>2790</v>
      </c>
      <c r="T3" s="745" t="s">
        <v>197</v>
      </c>
      <c r="U3" s="740" t="s">
        <v>1718</v>
      </c>
    </row>
    <row r="4" spans="1:21" x14ac:dyDescent="0.3">
      <c r="B4" s="493"/>
      <c r="C4" s="493"/>
      <c r="U4" s="46"/>
    </row>
    <row r="5" spans="1:21" ht="18" x14ac:dyDescent="0.3">
      <c r="A5" s="494" t="s">
        <v>52</v>
      </c>
      <c r="B5" s="494"/>
      <c r="C5" s="494"/>
      <c r="D5" s="494"/>
      <c r="E5" s="494"/>
      <c r="F5" s="494"/>
      <c r="G5" s="494"/>
      <c r="H5" s="494"/>
      <c r="I5" s="797"/>
      <c r="J5" s="494"/>
      <c r="K5" s="494"/>
      <c r="L5" s="494"/>
      <c r="M5" s="494"/>
      <c r="N5" s="494"/>
      <c r="O5" s="494"/>
      <c r="P5" s="494"/>
      <c r="Q5" s="494"/>
      <c r="R5" s="797"/>
      <c r="S5" s="797"/>
      <c r="T5" s="730"/>
      <c r="U5" s="730"/>
    </row>
    <row r="6" spans="1:21" ht="18" customHeight="1" x14ac:dyDescent="0.3">
      <c r="A6" s="495" t="s">
        <v>37</v>
      </c>
      <c r="B6" s="496"/>
      <c r="C6" s="497"/>
      <c r="D6" s="497"/>
      <c r="E6" s="497"/>
      <c r="F6" s="498"/>
      <c r="G6" s="175"/>
      <c r="H6" s="175"/>
      <c r="I6" s="798"/>
      <c r="J6" s="175"/>
      <c r="K6" s="175"/>
      <c r="L6" s="175"/>
      <c r="M6" s="175"/>
      <c r="N6" s="175"/>
      <c r="O6" s="175"/>
      <c r="P6" s="175"/>
      <c r="Q6" s="175"/>
      <c r="R6" s="798"/>
      <c r="S6" s="781"/>
      <c r="T6" s="175"/>
      <c r="U6" s="175"/>
    </row>
    <row r="7" spans="1:21" ht="14.1" customHeight="1" x14ac:dyDescent="0.3">
      <c r="A7" s="499" t="s">
        <v>205</v>
      </c>
      <c r="B7" s="500"/>
      <c r="C7" s="501"/>
      <c r="D7" s="501"/>
      <c r="E7" s="501"/>
      <c r="F7" s="501"/>
      <c r="G7" s="501"/>
      <c r="H7" s="501"/>
      <c r="I7" s="799"/>
      <c r="J7" s="501"/>
      <c r="K7" s="501"/>
      <c r="L7" s="501"/>
      <c r="M7" s="501"/>
      <c r="N7" s="501"/>
      <c r="O7" s="501"/>
      <c r="P7" s="501"/>
      <c r="Q7" s="501"/>
      <c r="R7" s="799"/>
      <c r="S7" s="832"/>
      <c r="T7" s="501"/>
      <c r="U7" s="503"/>
    </row>
    <row r="8" spans="1:21" s="508" customFormat="1" ht="46.8" x14ac:dyDescent="0.3">
      <c r="A8" s="504" t="s">
        <v>147</v>
      </c>
      <c r="B8" s="505" t="s">
        <v>101</v>
      </c>
      <c r="C8" s="506" t="s">
        <v>21</v>
      </c>
      <c r="D8" s="507">
        <v>14</v>
      </c>
      <c r="E8" s="67">
        <v>5.04</v>
      </c>
      <c r="F8" s="507">
        <v>22.3</v>
      </c>
      <c r="G8" s="507">
        <v>32</v>
      </c>
      <c r="H8" s="507" t="s">
        <v>38</v>
      </c>
      <c r="I8" s="794">
        <f>R8/(1-Q8)</f>
        <v>861.3320470588236</v>
      </c>
      <c r="J8" s="399">
        <v>0.05</v>
      </c>
      <c r="K8" s="399">
        <v>0.02</v>
      </c>
      <c r="L8" s="399">
        <v>0.03</v>
      </c>
      <c r="M8" s="399">
        <v>0.04</v>
      </c>
      <c r="N8" s="399">
        <v>0.01</v>
      </c>
      <c r="O8" s="399">
        <v>0</v>
      </c>
      <c r="P8" s="399">
        <v>0</v>
      </c>
      <c r="Q8" s="399">
        <f>SUM(J8:P8)</f>
        <v>0.15000000000000002</v>
      </c>
      <c r="R8" s="775">
        <f>S8*1.2</f>
        <v>732.13224000000002</v>
      </c>
      <c r="S8" s="775">
        <v>610.11020000000008</v>
      </c>
      <c r="T8" s="58" t="s">
        <v>198</v>
      </c>
      <c r="U8" s="480" t="s">
        <v>1719</v>
      </c>
    </row>
    <row r="9" spans="1:21" s="508" customFormat="1" ht="46.8" x14ac:dyDescent="0.3">
      <c r="A9" s="504" t="s">
        <v>148</v>
      </c>
      <c r="B9" s="505" t="s">
        <v>102</v>
      </c>
      <c r="C9" s="506" t="s">
        <v>22</v>
      </c>
      <c r="D9" s="507">
        <v>8</v>
      </c>
      <c r="E9" s="67">
        <v>5.76</v>
      </c>
      <c r="F9" s="507">
        <v>25.4</v>
      </c>
      <c r="G9" s="507">
        <v>28</v>
      </c>
      <c r="H9" s="507" t="s">
        <v>38</v>
      </c>
      <c r="I9" s="794">
        <f>R9/(1-Q9)</f>
        <v>861.3320470588236</v>
      </c>
      <c r="J9" s="399">
        <v>0.05</v>
      </c>
      <c r="K9" s="400">
        <v>0.02</v>
      </c>
      <c r="L9" s="399">
        <v>0.03</v>
      </c>
      <c r="M9" s="399">
        <v>0.04</v>
      </c>
      <c r="N9" s="400">
        <v>0.01</v>
      </c>
      <c r="O9" s="400">
        <v>0</v>
      </c>
      <c r="P9" s="399">
        <v>0</v>
      </c>
      <c r="Q9" s="399">
        <f>SUM(J9:P9)</f>
        <v>0.15000000000000002</v>
      </c>
      <c r="R9" s="775">
        <f>S9*1.2</f>
        <v>732.13224000000002</v>
      </c>
      <c r="S9" s="775">
        <v>610.11020000000008</v>
      </c>
      <c r="T9" s="58" t="s">
        <v>198</v>
      </c>
      <c r="U9" s="480" t="s">
        <v>1719</v>
      </c>
    </row>
    <row r="10" spans="1:21" s="514" customFormat="1" ht="18" x14ac:dyDescent="0.3">
      <c r="A10" s="499" t="s">
        <v>205</v>
      </c>
      <c r="B10" s="509"/>
      <c r="C10" s="510"/>
      <c r="D10" s="511"/>
      <c r="E10" s="512"/>
      <c r="F10" s="511"/>
      <c r="G10" s="511"/>
      <c r="H10" s="511"/>
      <c r="I10" s="800"/>
      <c r="J10" s="511"/>
      <c r="K10" s="511"/>
      <c r="L10" s="511"/>
      <c r="M10" s="511"/>
      <c r="N10" s="511"/>
      <c r="O10" s="511"/>
      <c r="P10" s="511"/>
      <c r="Q10" s="511"/>
      <c r="R10" s="818"/>
      <c r="S10" s="818"/>
      <c r="T10" s="513"/>
    </row>
    <row r="11" spans="1:21" s="508" customFormat="1" ht="33" customHeight="1" x14ac:dyDescent="0.3">
      <c r="A11" s="504" t="s">
        <v>149</v>
      </c>
      <c r="B11" s="515" t="s">
        <v>104</v>
      </c>
      <c r="C11" s="506" t="s">
        <v>21</v>
      </c>
      <c r="D11" s="507">
        <v>14</v>
      </c>
      <c r="E11" s="67">
        <v>5.04</v>
      </c>
      <c r="F11" s="507">
        <v>22.3</v>
      </c>
      <c r="G11" s="507">
        <v>32</v>
      </c>
      <c r="H11" s="516" t="s">
        <v>38</v>
      </c>
      <c r="I11" s="794">
        <f>R11/(1-Q11)</f>
        <v>1098.3532235294117</v>
      </c>
      <c r="J11" s="399">
        <v>0.05</v>
      </c>
      <c r="K11" s="400">
        <v>0.02</v>
      </c>
      <c r="L11" s="399">
        <v>0.03</v>
      </c>
      <c r="M11" s="399">
        <v>0.04</v>
      </c>
      <c r="N11" s="400">
        <v>0.01</v>
      </c>
      <c r="O11" s="400">
        <v>0</v>
      </c>
      <c r="P11" s="399">
        <v>0</v>
      </c>
      <c r="Q11" s="399">
        <f>SUM(J11:P11)</f>
        <v>0.15000000000000002</v>
      </c>
      <c r="R11" s="775">
        <f>S11*1.2</f>
        <v>933.60023999999999</v>
      </c>
      <c r="S11" s="775">
        <v>778.00020000000006</v>
      </c>
      <c r="T11" s="58" t="s">
        <v>198</v>
      </c>
      <c r="U11" s="480" t="s">
        <v>1719</v>
      </c>
    </row>
    <row r="12" spans="1:21" s="508" customFormat="1" ht="18" x14ac:dyDescent="0.3">
      <c r="A12" s="499" t="s">
        <v>200</v>
      </c>
      <c r="B12" s="509"/>
      <c r="C12" s="510"/>
      <c r="D12" s="511"/>
      <c r="E12" s="512"/>
      <c r="F12" s="511"/>
      <c r="G12" s="511"/>
      <c r="H12" s="511"/>
      <c r="I12" s="801"/>
      <c r="J12" s="517"/>
      <c r="K12" s="518"/>
      <c r="L12" s="517"/>
      <c r="M12" s="517"/>
      <c r="N12" s="518"/>
      <c r="O12" s="518"/>
      <c r="P12" s="517"/>
      <c r="Q12" s="517"/>
      <c r="R12" s="816"/>
      <c r="S12" s="816"/>
      <c r="T12" s="114"/>
    </row>
    <row r="13" spans="1:21" s="508" customFormat="1" ht="33" customHeight="1" x14ac:dyDescent="0.3">
      <c r="A13" s="504" t="s">
        <v>201</v>
      </c>
      <c r="B13" s="515" t="s">
        <v>202</v>
      </c>
      <c r="C13" s="506" t="s">
        <v>21</v>
      </c>
      <c r="D13" s="507">
        <v>14</v>
      </c>
      <c r="E13" s="67">
        <v>5.04</v>
      </c>
      <c r="F13" s="507">
        <v>22.3</v>
      </c>
      <c r="G13" s="507">
        <v>32</v>
      </c>
      <c r="H13" s="507" t="s">
        <v>38</v>
      </c>
      <c r="I13" s="794">
        <f>R13/(1-Q13)</f>
        <v>1225.2249882352939</v>
      </c>
      <c r="J13" s="399">
        <v>0.05</v>
      </c>
      <c r="K13" s="400">
        <v>0.02</v>
      </c>
      <c r="L13" s="399">
        <v>0.03</v>
      </c>
      <c r="M13" s="399">
        <v>0.04</v>
      </c>
      <c r="N13" s="400">
        <v>0.01</v>
      </c>
      <c r="O13" s="400">
        <v>0</v>
      </c>
      <c r="P13" s="399">
        <v>0</v>
      </c>
      <c r="Q13" s="399">
        <f>SUM(J13:P13)</f>
        <v>0.15000000000000002</v>
      </c>
      <c r="R13" s="775">
        <f>S13*1.2</f>
        <v>1041.4412399999999</v>
      </c>
      <c r="S13" s="775">
        <v>867.86770000000001</v>
      </c>
      <c r="T13" s="58" t="s">
        <v>198</v>
      </c>
      <c r="U13" s="480" t="s">
        <v>1719</v>
      </c>
    </row>
    <row r="14" spans="1:21" s="514" customFormat="1" x14ac:dyDescent="0.3">
      <c r="A14" s="520"/>
      <c r="B14" s="521"/>
      <c r="C14" s="522"/>
      <c r="D14" s="522"/>
      <c r="E14" s="523"/>
      <c r="F14" s="522"/>
      <c r="G14" s="522"/>
      <c r="H14" s="522"/>
      <c r="I14" s="802"/>
      <c r="J14" s="522"/>
      <c r="K14" s="522"/>
      <c r="L14" s="522"/>
      <c r="M14" s="522"/>
      <c r="N14" s="522"/>
      <c r="O14" s="522"/>
      <c r="P14" s="522"/>
      <c r="Q14" s="522"/>
      <c r="R14" s="813"/>
      <c r="S14" s="813"/>
      <c r="T14" s="522"/>
    </row>
    <row r="15" spans="1:21" ht="18" x14ac:dyDescent="0.3">
      <c r="A15" s="495" t="s">
        <v>253</v>
      </c>
      <c r="B15" s="496"/>
      <c r="C15" s="497"/>
      <c r="D15" s="497"/>
      <c r="E15" s="497"/>
      <c r="F15" s="498"/>
      <c r="G15" s="175"/>
      <c r="H15" s="175"/>
      <c r="I15" s="803"/>
      <c r="J15" s="175"/>
      <c r="K15" s="175"/>
      <c r="L15" s="175"/>
      <c r="M15" s="175"/>
      <c r="N15" s="175"/>
      <c r="O15" s="175"/>
      <c r="P15" s="175"/>
      <c r="Q15" s="175"/>
      <c r="R15" s="784"/>
      <c r="S15" s="784"/>
      <c r="T15" s="175"/>
      <c r="U15" s="175"/>
    </row>
    <row r="16" spans="1:21" s="514" customFormat="1" ht="15" customHeight="1" x14ac:dyDescent="0.3">
      <c r="A16" s="499" t="s">
        <v>205</v>
      </c>
      <c r="B16" s="509"/>
      <c r="C16" s="510"/>
      <c r="D16" s="510"/>
      <c r="E16" s="510"/>
      <c r="F16" s="510"/>
      <c r="G16" s="510"/>
      <c r="H16" s="524"/>
      <c r="I16" s="804"/>
      <c r="J16" s="510"/>
      <c r="K16" s="510"/>
      <c r="L16" s="510"/>
      <c r="M16" s="510"/>
      <c r="N16" s="510"/>
      <c r="O16" s="510"/>
      <c r="P16" s="510"/>
      <c r="Q16" s="510"/>
      <c r="R16" s="806"/>
      <c r="S16" s="806"/>
      <c r="T16" s="510"/>
    </row>
    <row r="17" spans="1:21" s="508" customFormat="1" ht="46.8" x14ac:dyDescent="0.3">
      <c r="A17" s="504" t="s">
        <v>2801</v>
      </c>
      <c r="B17" s="515" t="s">
        <v>99</v>
      </c>
      <c r="C17" s="506" t="s">
        <v>13</v>
      </c>
      <c r="D17" s="507">
        <v>16</v>
      </c>
      <c r="E17" s="67">
        <v>5.76</v>
      </c>
      <c r="F17" s="507">
        <v>21.8</v>
      </c>
      <c r="G17" s="507">
        <v>36</v>
      </c>
      <c r="H17" s="507" t="s">
        <v>12</v>
      </c>
      <c r="I17" s="793">
        <f>R17/(1-Q17)</f>
        <v>756.15571764705896</v>
      </c>
      <c r="J17" s="400">
        <v>0.05</v>
      </c>
      <c r="K17" s="400">
        <v>0.02</v>
      </c>
      <c r="L17" s="400">
        <v>0.03</v>
      </c>
      <c r="M17" s="400">
        <v>0.04</v>
      </c>
      <c r="N17" s="400">
        <v>0.01</v>
      </c>
      <c r="O17" s="400">
        <v>0</v>
      </c>
      <c r="P17" s="400">
        <v>0</v>
      </c>
      <c r="Q17" s="400">
        <f>SUM(J17:P17)</f>
        <v>0.15000000000000002</v>
      </c>
      <c r="R17" s="775">
        <f t="shared" ref="R17:R18" si="0">S17*1.2</f>
        <v>642.73236000000009</v>
      </c>
      <c r="S17" s="775">
        <v>535.61030000000005</v>
      </c>
      <c r="T17" s="67" t="s">
        <v>198</v>
      </c>
      <c r="U17" s="480" t="s">
        <v>1719</v>
      </c>
    </row>
    <row r="18" spans="1:21" s="508" customFormat="1" ht="46.8" x14ac:dyDescent="0.3">
      <c r="A18" s="504" t="s">
        <v>2893</v>
      </c>
      <c r="B18" s="515" t="s">
        <v>100</v>
      </c>
      <c r="C18" s="506" t="s">
        <v>14</v>
      </c>
      <c r="D18" s="507">
        <v>10</v>
      </c>
      <c r="E18" s="67">
        <v>7.2</v>
      </c>
      <c r="F18" s="507">
        <v>27.1</v>
      </c>
      <c r="G18" s="507">
        <v>28</v>
      </c>
      <c r="H18" s="507" t="s">
        <v>38</v>
      </c>
      <c r="I18" s="793">
        <f>R18/(1-Q18)</f>
        <v>756.15571764705896</v>
      </c>
      <c r="J18" s="400">
        <v>0.05</v>
      </c>
      <c r="K18" s="400">
        <v>0.02</v>
      </c>
      <c r="L18" s="400">
        <v>0.03</v>
      </c>
      <c r="M18" s="400">
        <v>0.04</v>
      </c>
      <c r="N18" s="400">
        <v>0.01</v>
      </c>
      <c r="O18" s="400">
        <v>0</v>
      </c>
      <c r="P18" s="400">
        <v>0</v>
      </c>
      <c r="Q18" s="400">
        <f>SUM(J18:P18)</f>
        <v>0.15000000000000002</v>
      </c>
      <c r="R18" s="775">
        <f t="shared" si="0"/>
        <v>642.73236000000009</v>
      </c>
      <c r="S18" s="775">
        <v>535.61030000000005</v>
      </c>
      <c r="T18" s="67" t="s">
        <v>198</v>
      </c>
      <c r="U18" s="480" t="s">
        <v>1719</v>
      </c>
    </row>
    <row r="19" spans="1:21" s="514" customFormat="1" ht="15" customHeight="1" x14ac:dyDescent="0.3">
      <c r="A19" s="499" t="s">
        <v>205</v>
      </c>
      <c r="B19" s="525"/>
      <c r="C19" s="524"/>
      <c r="D19" s="524"/>
      <c r="E19" s="526"/>
      <c r="F19" s="524"/>
      <c r="G19" s="524"/>
      <c r="H19" s="524"/>
      <c r="I19" s="804"/>
      <c r="J19" s="510"/>
      <c r="K19" s="510"/>
      <c r="L19" s="510"/>
      <c r="M19" s="510"/>
      <c r="N19" s="510"/>
      <c r="O19" s="510"/>
      <c r="P19" s="510"/>
      <c r="Q19" s="510"/>
      <c r="R19" s="806"/>
      <c r="S19" s="806"/>
      <c r="T19" s="510"/>
    </row>
    <row r="20" spans="1:21" s="508" customFormat="1" ht="46.8" x14ac:dyDescent="0.3">
      <c r="A20" s="504" t="s">
        <v>2894</v>
      </c>
      <c r="B20" s="515" t="s">
        <v>248</v>
      </c>
      <c r="C20" s="506" t="s">
        <v>13</v>
      </c>
      <c r="D20" s="507">
        <v>16</v>
      </c>
      <c r="E20" s="67">
        <v>5.76</v>
      </c>
      <c r="F20" s="507">
        <v>21.8</v>
      </c>
      <c r="G20" s="507">
        <v>36</v>
      </c>
      <c r="H20" s="507" t="s">
        <v>12</v>
      </c>
      <c r="I20" s="793">
        <f>R20/(1-Q20)</f>
        <v>851.31317647058836</v>
      </c>
      <c r="J20" s="400">
        <v>0.05</v>
      </c>
      <c r="K20" s="400">
        <v>0.02</v>
      </c>
      <c r="L20" s="400">
        <v>0.03</v>
      </c>
      <c r="M20" s="400">
        <v>0.04</v>
      </c>
      <c r="N20" s="400">
        <v>0.01</v>
      </c>
      <c r="O20" s="400">
        <v>0</v>
      </c>
      <c r="P20" s="400">
        <v>0</v>
      </c>
      <c r="Q20" s="400">
        <f>SUM(J20:P20)</f>
        <v>0.15000000000000002</v>
      </c>
      <c r="R20" s="775">
        <f>S20*1.2</f>
        <v>723.61620000000005</v>
      </c>
      <c r="S20" s="775">
        <v>603.01350000000002</v>
      </c>
      <c r="T20" s="67" t="s">
        <v>198</v>
      </c>
      <c r="U20" s="480" t="s">
        <v>1719</v>
      </c>
    </row>
    <row r="21" spans="1:21" s="529" customFormat="1" ht="46.8" x14ac:dyDescent="0.3">
      <c r="A21" s="504" t="s">
        <v>2802</v>
      </c>
      <c r="B21" s="515" t="s">
        <v>2508</v>
      </c>
      <c r="C21" s="506" t="s">
        <v>14</v>
      </c>
      <c r="D21" s="507">
        <v>10</v>
      </c>
      <c r="E21" s="67">
        <v>7.2</v>
      </c>
      <c r="F21" s="507">
        <v>24</v>
      </c>
      <c r="G21" s="507">
        <v>28</v>
      </c>
      <c r="H21" s="507" t="s">
        <v>221</v>
      </c>
      <c r="I21" s="793">
        <f>R21/(1-Q21)</f>
        <v>851.31208588235268</v>
      </c>
      <c r="J21" s="400">
        <v>0.05</v>
      </c>
      <c r="K21" s="400">
        <v>0.02</v>
      </c>
      <c r="L21" s="400">
        <v>0.03</v>
      </c>
      <c r="M21" s="400">
        <v>0.04</v>
      </c>
      <c r="N21" s="400">
        <v>0.01</v>
      </c>
      <c r="O21" s="400">
        <v>0</v>
      </c>
      <c r="P21" s="400">
        <v>0</v>
      </c>
      <c r="Q21" s="400">
        <f>SUM(J21:P21)</f>
        <v>0.15000000000000002</v>
      </c>
      <c r="R21" s="790">
        <f>S21*1.2</f>
        <v>723.61527299999977</v>
      </c>
      <c r="S21" s="775">
        <v>603.01272749999987</v>
      </c>
      <c r="T21" s="58" t="s">
        <v>198</v>
      </c>
      <c r="U21" s="480" t="s">
        <v>1719</v>
      </c>
    </row>
    <row r="22" spans="1:21" s="514" customFormat="1" x14ac:dyDescent="0.3">
      <c r="A22" s="499" t="s">
        <v>200</v>
      </c>
      <c r="B22" s="530"/>
      <c r="C22" s="531"/>
      <c r="D22" s="531"/>
      <c r="E22" s="532"/>
      <c r="F22" s="531"/>
      <c r="G22" s="531"/>
      <c r="H22" s="533"/>
      <c r="I22" s="805"/>
      <c r="J22" s="520"/>
      <c r="K22" s="520"/>
      <c r="L22" s="520"/>
      <c r="M22" s="520"/>
      <c r="N22" s="520"/>
      <c r="O22" s="520"/>
      <c r="P22" s="520"/>
      <c r="Q22" s="520"/>
      <c r="R22" s="828"/>
      <c r="S22" s="828"/>
      <c r="T22" s="520"/>
    </row>
    <row r="23" spans="1:21" s="508" customFormat="1" ht="62.4" x14ac:dyDescent="0.3">
      <c r="A23" s="504" t="s">
        <v>2803</v>
      </c>
      <c r="B23" s="515" t="s">
        <v>249</v>
      </c>
      <c r="C23" s="506" t="s">
        <v>13</v>
      </c>
      <c r="D23" s="507">
        <v>16</v>
      </c>
      <c r="E23" s="67">
        <v>5.76</v>
      </c>
      <c r="F23" s="507">
        <v>21.8</v>
      </c>
      <c r="G23" s="507">
        <v>36</v>
      </c>
      <c r="H23" s="507" t="s">
        <v>12</v>
      </c>
      <c r="I23" s="793">
        <f>R23/(1-Q23)</f>
        <v>933.10729411764714</v>
      </c>
      <c r="J23" s="400">
        <v>0.05</v>
      </c>
      <c r="K23" s="400">
        <v>0.02</v>
      </c>
      <c r="L23" s="400">
        <v>0.03</v>
      </c>
      <c r="M23" s="400">
        <v>0.04</v>
      </c>
      <c r="N23" s="400">
        <v>0.01</v>
      </c>
      <c r="O23" s="400">
        <v>0</v>
      </c>
      <c r="P23" s="400">
        <v>0</v>
      </c>
      <c r="Q23" s="400">
        <f>SUM(J23:P23)</f>
        <v>0.15000000000000002</v>
      </c>
      <c r="R23" s="775">
        <f>S23*1.2</f>
        <v>793.14120000000003</v>
      </c>
      <c r="S23" s="775">
        <v>660.95100000000002</v>
      </c>
      <c r="T23" s="67" t="s">
        <v>198</v>
      </c>
      <c r="U23" s="480" t="s">
        <v>1719</v>
      </c>
    </row>
    <row r="24" spans="1:21" s="529" customFormat="1" ht="46.8" x14ac:dyDescent="0.3">
      <c r="A24" s="504" t="s">
        <v>2804</v>
      </c>
      <c r="B24" s="515" t="s">
        <v>2509</v>
      </c>
      <c r="C24" s="506" t="s">
        <v>14</v>
      </c>
      <c r="D24" s="507">
        <v>10</v>
      </c>
      <c r="E24" s="67">
        <v>7.2</v>
      </c>
      <c r="F24" s="507">
        <v>24</v>
      </c>
      <c r="G24" s="507">
        <v>28</v>
      </c>
      <c r="H24" s="507" t="s">
        <v>221</v>
      </c>
      <c r="I24" s="793">
        <f>R24/(1-Q24)</f>
        <v>933.10911176470574</v>
      </c>
      <c r="J24" s="400">
        <v>0.05</v>
      </c>
      <c r="K24" s="400">
        <v>0.02</v>
      </c>
      <c r="L24" s="400">
        <v>0.03</v>
      </c>
      <c r="M24" s="400">
        <v>0.04</v>
      </c>
      <c r="N24" s="400">
        <v>0.01</v>
      </c>
      <c r="O24" s="400">
        <v>0</v>
      </c>
      <c r="P24" s="400">
        <v>0</v>
      </c>
      <c r="Q24" s="400">
        <f>SUM(J24:P24)</f>
        <v>0.15000000000000002</v>
      </c>
      <c r="R24" s="790">
        <f>S24*1.2</f>
        <v>793.14274499999988</v>
      </c>
      <c r="S24" s="775">
        <v>660.9522874999999</v>
      </c>
      <c r="T24" s="58" t="s">
        <v>198</v>
      </c>
      <c r="U24" s="480" t="s">
        <v>1719</v>
      </c>
    </row>
    <row r="25" spans="1:21" s="514" customFormat="1" x14ac:dyDescent="0.3">
      <c r="A25" s="534"/>
      <c r="B25" s="521"/>
      <c r="C25" s="522"/>
      <c r="D25" s="522"/>
      <c r="E25" s="523"/>
      <c r="F25" s="522"/>
      <c r="G25" s="522"/>
      <c r="H25" s="531"/>
      <c r="I25" s="802"/>
      <c r="J25" s="522"/>
      <c r="K25" s="522"/>
      <c r="L25" s="522"/>
      <c r="M25" s="522"/>
      <c r="N25" s="522"/>
      <c r="O25" s="522"/>
      <c r="P25" s="522"/>
      <c r="Q25" s="522"/>
      <c r="R25" s="813"/>
      <c r="S25" s="813"/>
      <c r="T25" s="698"/>
    </row>
    <row r="26" spans="1:21" ht="18" x14ac:dyDescent="0.3">
      <c r="A26" s="495" t="s">
        <v>254</v>
      </c>
      <c r="B26" s="496"/>
      <c r="C26" s="497"/>
      <c r="D26" s="497"/>
      <c r="E26" s="497"/>
      <c r="F26" s="498"/>
      <c r="G26" s="175"/>
      <c r="H26" s="175"/>
      <c r="I26" s="803"/>
      <c r="J26" s="175"/>
      <c r="K26" s="175"/>
      <c r="L26" s="175"/>
      <c r="M26" s="175"/>
      <c r="N26" s="175"/>
      <c r="O26" s="175"/>
      <c r="P26" s="175"/>
      <c r="Q26" s="175"/>
      <c r="R26" s="784"/>
      <c r="S26" s="784"/>
      <c r="T26" s="699"/>
      <c r="U26" s="175"/>
    </row>
    <row r="27" spans="1:21" s="514" customFormat="1" ht="15" customHeight="1" x14ac:dyDescent="0.3">
      <c r="A27" s="499" t="s">
        <v>205</v>
      </c>
      <c r="B27" s="509"/>
      <c r="C27" s="510"/>
      <c r="D27" s="510"/>
      <c r="E27" s="510"/>
      <c r="F27" s="510"/>
      <c r="G27" s="510"/>
      <c r="H27" s="524"/>
      <c r="I27" s="804"/>
      <c r="J27" s="510"/>
      <c r="K27" s="510"/>
      <c r="L27" s="510"/>
      <c r="M27" s="510"/>
      <c r="N27" s="510"/>
      <c r="O27" s="510"/>
      <c r="P27" s="510"/>
      <c r="Q27" s="510"/>
      <c r="R27" s="806"/>
      <c r="S27" s="806"/>
      <c r="T27" s="700"/>
    </row>
    <row r="28" spans="1:21" s="508" customFormat="1" ht="46.8" x14ac:dyDescent="0.3">
      <c r="A28" s="504" t="s">
        <v>150</v>
      </c>
      <c r="B28" s="515" t="s">
        <v>106</v>
      </c>
      <c r="C28" s="506" t="s">
        <v>13</v>
      </c>
      <c r="D28" s="507">
        <v>16</v>
      </c>
      <c r="E28" s="67">
        <v>5.76</v>
      </c>
      <c r="F28" s="507">
        <v>21.8</v>
      </c>
      <c r="G28" s="507">
        <v>36</v>
      </c>
      <c r="H28" s="507" t="s">
        <v>38</v>
      </c>
      <c r="I28" s="793">
        <f>R28/(1-Q28)</f>
        <v>786.2123294117647</v>
      </c>
      <c r="J28" s="400">
        <v>0.05</v>
      </c>
      <c r="K28" s="400">
        <v>0.02</v>
      </c>
      <c r="L28" s="400">
        <v>0.03</v>
      </c>
      <c r="M28" s="400">
        <v>0.04</v>
      </c>
      <c r="N28" s="400">
        <v>0.01</v>
      </c>
      <c r="O28" s="400">
        <v>0</v>
      </c>
      <c r="P28" s="400">
        <v>0</v>
      </c>
      <c r="Q28" s="400">
        <f>SUM(J28:P28)</f>
        <v>0.15000000000000002</v>
      </c>
      <c r="R28" s="775">
        <f>S28*1.2</f>
        <v>668.28048000000001</v>
      </c>
      <c r="S28" s="775">
        <v>556.90039999999999</v>
      </c>
      <c r="T28" s="67" t="s">
        <v>198</v>
      </c>
      <c r="U28" s="480" t="s">
        <v>1719</v>
      </c>
    </row>
    <row r="29" spans="1:21" s="514" customFormat="1" ht="46.8" x14ac:dyDescent="0.3">
      <c r="A29" s="527" t="s">
        <v>203</v>
      </c>
      <c r="B29" s="505" t="s">
        <v>204</v>
      </c>
      <c r="C29" s="528" t="s">
        <v>14</v>
      </c>
      <c r="D29" s="507">
        <v>10</v>
      </c>
      <c r="E29" s="67">
        <v>7.2</v>
      </c>
      <c r="F29" s="507">
        <v>27.1</v>
      </c>
      <c r="G29" s="507">
        <v>28</v>
      </c>
      <c r="H29" s="516" t="s">
        <v>53</v>
      </c>
      <c r="I29" s="794">
        <f>R29/(1-Q29)</f>
        <v>786.2123294117647</v>
      </c>
      <c r="J29" s="399">
        <v>0.05</v>
      </c>
      <c r="K29" s="400">
        <v>0.02</v>
      </c>
      <c r="L29" s="399">
        <v>0.03</v>
      </c>
      <c r="M29" s="399">
        <v>0.04</v>
      </c>
      <c r="N29" s="400">
        <v>0.01</v>
      </c>
      <c r="O29" s="400">
        <v>0</v>
      </c>
      <c r="P29" s="399">
        <v>0</v>
      </c>
      <c r="Q29" s="399">
        <f>SUM(J29:P29)</f>
        <v>0.15000000000000002</v>
      </c>
      <c r="R29" s="775">
        <f>S29*1.2</f>
        <v>668.28048000000001</v>
      </c>
      <c r="S29" s="775">
        <v>556.90039999999999</v>
      </c>
      <c r="T29" s="58" t="s">
        <v>198</v>
      </c>
      <c r="U29" s="480" t="s">
        <v>1719</v>
      </c>
    </row>
    <row r="30" spans="1:21" s="514" customFormat="1" x14ac:dyDescent="0.3">
      <c r="A30" s="499" t="s">
        <v>205</v>
      </c>
      <c r="B30" s="525"/>
      <c r="C30" s="524"/>
      <c r="D30" s="524"/>
      <c r="E30" s="526"/>
      <c r="F30" s="524"/>
      <c r="G30" s="524"/>
      <c r="H30" s="524"/>
      <c r="I30" s="804"/>
      <c r="J30" s="510"/>
      <c r="K30" s="510"/>
      <c r="L30" s="510"/>
      <c r="M30" s="510"/>
      <c r="N30" s="510"/>
      <c r="O30" s="510"/>
      <c r="P30" s="510"/>
      <c r="Q30" s="510"/>
      <c r="R30" s="806"/>
      <c r="S30" s="806"/>
      <c r="T30" s="700"/>
    </row>
    <row r="31" spans="1:21" s="514" customFormat="1" ht="46.8" x14ac:dyDescent="0.3">
      <c r="A31" s="527" t="s">
        <v>206</v>
      </c>
      <c r="B31" s="505" t="s">
        <v>103</v>
      </c>
      <c r="C31" s="528" t="s">
        <v>13</v>
      </c>
      <c r="D31" s="507">
        <v>16</v>
      </c>
      <c r="E31" s="67">
        <v>5.76</v>
      </c>
      <c r="F31" s="507">
        <v>21.8</v>
      </c>
      <c r="G31" s="507">
        <v>36</v>
      </c>
      <c r="H31" s="507" t="s">
        <v>38</v>
      </c>
      <c r="I31" s="794">
        <f>R31/(1-Q31)</f>
        <v>889.70188235294131</v>
      </c>
      <c r="J31" s="399">
        <v>0.05</v>
      </c>
      <c r="K31" s="400">
        <v>0.02</v>
      </c>
      <c r="L31" s="399">
        <v>0.03</v>
      </c>
      <c r="M31" s="399">
        <v>0.04</v>
      </c>
      <c r="N31" s="400">
        <v>0.01</v>
      </c>
      <c r="O31" s="400">
        <v>0</v>
      </c>
      <c r="P31" s="399">
        <v>0</v>
      </c>
      <c r="Q31" s="399">
        <f>SUM(J31:P31)</f>
        <v>0.15000000000000002</v>
      </c>
      <c r="R31" s="775">
        <f>S31*1.2</f>
        <v>756.24660000000006</v>
      </c>
      <c r="S31" s="775">
        <v>630.20550000000003</v>
      </c>
      <c r="T31" s="58" t="s">
        <v>198</v>
      </c>
      <c r="U31" s="480" t="s">
        <v>1719</v>
      </c>
    </row>
    <row r="32" spans="1:21" s="514" customFormat="1" x14ac:dyDescent="0.3">
      <c r="A32" s="499" t="s">
        <v>200</v>
      </c>
      <c r="B32" s="530"/>
      <c r="C32" s="531"/>
      <c r="D32" s="531"/>
      <c r="E32" s="532"/>
      <c r="F32" s="531"/>
      <c r="G32" s="531"/>
      <c r="H32" s="533"/>
      <c r="I32" s="804"/>
      <c r="J32" s="510"/>
      <c r="K32" s="510"/>
      <c r="L32" s="510"/>
      <c r="M32" s="510"/>
      <c r="N32" s="510"/>
      <c r="O32" s="510"/>
      <c r="P32" s="510"/>
      <c r="Q32" s="510"/>
      <c r="R32" s="806"/>
      <c r="S32" s="806"/>
      <c r="T32" s="700"/>
    </row>
    <row r="33" spans="1:21" s="514" customFormat="1" ht="46.8" x14ac:dyDescent="0.3">
      <c r="A33" s="527" t="s">
        <v>207</v>
      </c>
      <c r="B33" s="505" t="s">
        <v>105</v>
      </c>
      <c r="C33" s="528" t="s">
        <v>13</v>
      </c>
      <c r="D33" s="507">
        <v>16</v>
      </c>
      <c r="E33" s="67">
        <v>5.76</v>
      </c>
      <c r="F33" s="507">
        <v>21.8</v>
      </c>
      <c r="G33" s="507">
        <v>36</v>
      </c>
      <c r="H33" s="507" t="s">
        <v>38</v>
      </c>
      <c r="I33" s="794">
        <f>R33/(1-Q33)</f>
        <v>974.84047058823523</v>
      </c>
      <c r="J33" s="399">
        <v>0.05</v>
      </c>
      <c r="K33" s="400">
        <v>0.02</v>
      </c>
      <c r="L33" s="399">
        <v>0.03</v>
      </c>
      <c r="M33" s="399">
        <v>0.04</v>
      </c>
      <c r="N33" s="400">
        <v>0.01</v>
      </c>
      <c r="O33" s="400">
        <v>0</v>
      </c>
      <c r="P33" s="399">
        <v>0</v>
      </c>
      <c r="Q33" s="399">
        <f>SUM(J33:P33)</f>
        <v>0.15000000000000002</v>
      </c>
      <c r="R33" s="775">
        <f>S33*1.2</f>
        <v>828.61439999999993</v>
      </c>
      <c r="S33" s="775">
        <v>690.51199999999994</v>
      </c>
      <c r="T33" s="58" t="s">
        <v>198</v>
      </c>
      <c r="U33" s="480" t="s">
        <v>1719</v>
      </c>
    </row>
    <row r="34" spans="1:21" s="514" customFormat="1" x14ac:dyDescent="0.3">
      <c r="A34" s="520"/>
      <c r="B34" s="521"/>
      <c r="C34" s="522"/>
      <c r="D34" s="510"/>
      <c r="E34" s="535"/>
      <c r="F34" s="510"/>
      <c r="G34" s="510"/>
      <c r="H34" s="510"/>
      <c r="I34" s="806"/>
      <c r="J34" s="510"/>
      <c r="K34" s="510"/>
      <c r="L34" s="510"/>
      <c r="M34" s="510"/>
      <c r="N34" s="510"/>
      <c r="O34" s="510"/>
      <c r="P34" s="510"/>
      <c r="Q34" s="510"/>
      <c r="R34" s="806"/>
      <c r="S34" s="806"/>
      <c r="T34" s="700"/>
    </row>
    <row r="35" spans="1:21" ht="18" x14ac:dyDescent="0.3">
      <c r="A35" s="495" t="s">
        <v>65</v>
      </c>
      <c r="B35" s="496"/>
      <c r="C35" s="497"/>
      <c r="D35" s="497"/>
      <c r="E35" s="497"/>
      <c r="F35" s="498"/>
      <c r="G35" s="175"/>
      <c r="H35" s="175"/>
      <c r="I35" s="784"/>
      <c r="J35" s="175"/>
      <c r="K35" s="175"/>
      <c r="L35" s="175"/>
      <c r="M35" s="175"/>
      <c r="N35" s="175"/>
      <c r="O35" s="175"/>
      <c r="P35" s="175"/>
      <c r="Q35" s="175"/>
      <c r="R35" s="784"/>
      <c r="S35" s="784"/>
      <c r="T35" s="699"/>
      <c r="U35" s="175"/>
    </row>
    <row r="36" spans="1:21" s="540" customFormat="1" x14ac:dyDescent="0.25">
      <c r="A36" s="536" t="s">
        <v>40</v>
      </c>
      <c r="B36" s="537"/>
      <c r="C36" s="538"/>
      <c r="D36" s="538"/>
      <c r="E36" s="538"/>
      <c r="F36" s="538"/>
      <c r="G36" s="538"/>
      <c r="H36" s="538"/>
      <c r="I36" s="807"/>
      <c r="J36" s="539"/>
      <c r="K36" s="539"/>
      <c r="L36" s="539"/>
      <c r="M36" s="539"/>
      <c r="N36" s="539"/>
      <c r="O36" s="539"/>
      <c r="P36" s="539"/>
      <c r="Q36" s="539"/>
      <c r="R36" s="807"/>
      <c r="S36" s="807"/>
      <c r="T36" s="702"/>
    </row>
    <row r="37" spans="1:21" ht="46.8" x14ac:dyDescent="0.3">
      <c r="A37" s="541" t="s">
        <v>151</v>
      </c>
      <c r="B37" s="505" t="s">
        <v>107</v>
      </c>
      <c r="C37" s="528" t="s">
        <v>13</v>
      </c>
      <c r="D37" s="507">
        <v>16</v>
      </c>
      <c r="E37" s="67">
        <v>5.76</v>
      </c>
      <c r="F37" s="507">
        <v>22</v>
      </c>
      <c r="G37" s="507">
        <v>36</v>
      </c>
      <c r="H37" s="507" t="s">
        <v>38</v>
      </c>
      <c r="I37" s="775">
        <f t="shared" ref="I37:I41" si="1">R37/(1-Q37)</f>
        <v>11.094917647058825</v>
      </c>
      <c r="J37" s="399">
        <v>0.05</v>
      </c>
      <c r="K37" s="400">
        <v>0.02</v>
      </c>
      <c r="L37" s="399">
        <v>0.03</v>
      </c>
      <c r="M37" s="399">
        <v>0.04</v>
      </c>
      <c r="N37" s="400">
        <v>0.01</v>
      </c>
      <c r="O37" s="400">
        <v>0</v>
      </c>
      <c r="P37" s="399">
        <v>0</v>
      </c>
      <c r="Q37" s="399">
        <f>SUM(J37:P37)</f>
        <v>0.15000000000000002</v>
      </c>
      <c r="R37" s="775">
        <f t="shared" ref="R37:R41" si="2">S37*1.2</f>
        <v>9.4306800000000006</v>
      </c>
      <c r="S37" s="775">
        <v>7.8589000000000002</v>
      </c>
      <c r="T37" s="58" t="s">
        <v>198</v>
      </c>
      <c r="U37" s="58" t="s">
        <v>1720</v>
      </c>
    </row>
    <row r="38" spans="1:21" ht="46.8" x14ac:dyDescent="0.3">
      <c r="A38" s="541" t="s">
        <v>152</v>
      </c>
      <c r="B38" s="505" t="s">
        <v>108</v>
      </c>
      <c r="C38" s="528" t="s">
        <v>14</v>
      </c>
      <c r="D38" s="507">
        <v>10</v>
      </c>
      <c r="E38" s="67">
        <v>7.2</v>
      </c>
      <c r="F38" s="507">
        <v>27</v>
      </c>
      <c r="G38" s="507">
        <v>28</v>
      </c>
      <c r="H38" s="507" t="s">
        <v>38</v>
      </c>
      <c r="I38" s="775">
        <f t="shared" si="1"/>
        <v>11.094917647058825</v>
      </c>
      <c r="J38" s="399">
        <v>0.05</v>
      </c>
      <c r="K38" s="400">
        <v>0.02</v>
      </c>
      <c r="L38" s="399">
        <v>0.03</v>
      </c>
      <c r="M38" s="399">
        <v>0.04</v>
      </c>
      <c r="N38" s="400">
        <v>0.01</v>
      </c>
      <c r="O38" s="400">
        <v>0</v>
      </c>
      <c r="P38" s="399">
        <v>0</v>
      </c>
      <c r="Q38" s="399">
        <f>SUM(J38:P38)</f>
        <v>0.15000000000000002</v>
      </c>
      <c r="R38" s="775">
        <f t="shared" si="2"/>
        <v>9.4306800000000006</v>
      </c>
      <c r="S38" s="775">
        <v>7.8589000000000002</v>
      </c>
      <c r="T38" s="58" t="s">
        <v>198</v>
      </c>
      <c r="U38" s="58" t="s">
        <v>1720</v>
      </c>
    </row>
    <row r="39" spans="1:21" ht="46.8" x14ac:dyDescent="0.3">
      <c r="A39" s="541" t="s">
        <v>153</v>
      </c>
      <c r="B39" s="505" t="s">
        <v>109</v>
      </c>
      <c r="C39" s="528" t="s">
        <v>16</v>
      </c>
      <c r="D39" s="507">
        <v>12</v>
      </c>
      <c r="E39" s="67">
        <v>5.4</v>
      </c>
      <c r="F39" s="507">
        <v>30.5</v>
      </c>
      <c r="G39" s="507">
        <v>27</v>
      </c>
      <c r="H39" s="507" t="s">
        <v>38</v>
      </c>
      <c r="I39" s="775">
        <f t="shared" si="1"/>
        <v>15.268235294117646</v>
      </c>
      <c r="J39" s="399">
        <v>0.05</v>
      </c>
      <c r="K39" s="400">
        <v>0.02</v>
      </c>
      <c r="L39" s="399">
        <v>0.03</v>
      </c>
      <c r="M39" s="399">
        <v>0.04</v>
      </c>
      <c r="N39" s="400">
        <v>0.01</v>
      </c>
      <c r="O39" s="400">
        <v>0</v>
      </c>
      <c r="P39" s="399">
        <v>0</v>
      </c>
      <c r="Q39" s="399">
        <f>SUM(J39:P39)</f>
        <v>0.15000000000000002</v>
      </c>
      <c r="R39" s="775">
        <f t="shared" si="2"/>
        <v>12.978</v>
      </c>
      <c r="S39" s="775">
        <v>10.815</v>
      </c>
      <c r="T39" s="58" t="s">
        <v>198</v>
      </c>
      <c r="U39" s="58" t="s">
        <v>1720</v>
      </c>
    </row>
    <row r="40" spans="1:21" ht="46.8" x14ac:dyDescent="0.3">
      <c r="A40" s="541" t="s">
        <v>154</v>
      </c>
      <c r="B40" s="505" t="s">
        <v>110</v>
      </c>
      <c r="C40" s="528" t="s">
        <v>18</v>
      </c>
      <c r="D40" s="507">
        <v>12</v>
      </c>
      <c r="E40" s="67">
        <v>6.48</v>
      </c>
      <c r="F40" s="507">
        <v>36.5</v>
      </c>
      <c r="G40" s="507">
        <v>27</v>
      </c>
      <c r="H40" s="507" t="s">
        <v>38</v>
      </c>
      <c r="I40" s="775">
        <f t="shared" si="1"/>
        <v>15.268235294117646</v>
      </c>
      <c r="J40" s="399">
        <v>0.05</v>
      </c>
      <c r="K40" s="400">
        <v>0.02</v>
      </c>
      <c r="L40" s="399">
        <v>0.03</v>
      </c>
      <c r="M40" s="399">
        <v>0.04</v>
      </c>
      <c r="N40" s="400">
        <v>0.01</v>
      </c>
      <c r="O40" s="400">
        <v>0</v>
      </c>
      <c r="P40" s="399">
        <v>0</v>
      </c>
      <c r="Q40" s="399">
        <f>SUM(J40:P40)</f>
        <v>0.15000000000000002</v>
      </c>
      <c r="R40" s="775">
        <f t="shared" si="2"/>
        <v>12.978</v>
      </c>
      <c r="S40" s="775">
        <v>10.815</v>
      </c>
      <c r="T40" s="58" t="s">
        <v>198</v>
      </c>
      <c r="U40" s="58" t="s">
        <v>1720</v>
      </c>
    </row>
    <row r="41" spans="1:21" ht="46.8" x14ac:dyDescent="0.3">
      <c r="A41" s="541" t="s">
        <v>155</v>
      </c>
      <c r="B41" s="505" t="s">
        <v>111</v>
      </c>
      <c r="C41" s="528" t="s">
        <v>66</v>
      </c>
      <c r="D41" s="507">
        <v>8</v>
      </c>
      <c r="E41" s="67">
        <v>6</v>
      </c>
      <c r="F41" s="507">
        <v>33.9</v>
      </c>
      <c r="G41" s="507">
        <v>39</v>
      </c>
      <c r="H41" s="507" t="s">
        <v>17</v>
      </c>
      <c r="I41" s="775">
        <f t="shared" si="1"/>
        <v>15.268235294117646</v>
      </c>
      <c r="J41" s="399">
        <v>0.05</v>
      </c>
      <c r="K41" s="400">
        <v>0.02</v>
      </c>
      <c r="L41" s="399">
        <v>0.03</v>
      </c>
      <c r="M41" s="399">
        <v>0.04</v>
      </c>
      <c r="N41" s="400">
        <v>0.01</v>
      </c>
      <c r="O41" s="400">
        <v>0</v>
      </c>
      <c r="P41" s="399">
        <v>0</v>
      </c>
      <c r="Q41" s="399">
        <f>SUM(J41:P41)</f>
        <v>0.15000000000000002</v>
      </c>
      <c r="R41" s="775">
        <f t="shared" si="2"/>
        <v>12.978</v>
      </c>
      <c r="S41" s="775">
        <v>10.815</v>
      </c>
      <c r="T41" s="58" t="s">
        <v>198</v>
      </c>
      <c r="U41" s="58" t="s">
        <v>1720</v>
      </c>
    </row>
    <row r="42" spans="1:21" s="540" customFormat="1" x14ac:dyDescent="0.25">
      <c r="A42" s="536" t="s">
        <v>40</v>
      </c>
      <c r="B42" s="542"/>
      <c r="C42" s="543"/>
      <c r="D42" s="543"/>
      <c r="E42" s="543"/>
      <c r="F42" s="543"/>
      <c r="G42" s="543"/>
      <c r="H42" s="544"/>
      <c r="I42" s="808"/>
      <c r="J42" s="545"/>
      <c r="K42" s="545"/>
      <c r="L42" s="545"/>
      <c r="M42" s="545"/>
      <c r="N42" s="545"/>
      <c r="O42" s="545"/>
      <c r="P42" s="545"/>
      <c r="Q42" s="545"/>
      <c r="R42" s="808"/>
      <c r="S42" s="808"/>
      <c r="T42" s="545"/>
    </row>
    <row r="43" spans="1:21" s="547" customFormat="1" ht="50.25" customHeight="1" x14ac:dyDescent="0.3">
      <c r="A43" s="546" t="s">
        <v>156</v>
      </c>
      <c r="B43" s="515" t="s">
        <v>112</v>
      </c>
      <c r="C43" s="506" t="s">
        <v>13</v>
      </c>
      <c r="D43" s="507">
        <v>16</v>
      </c>
      <c r="E43" s="67">
        <v>5.76</v>
      </c>
      <c r="F43" s="507">
        <v>22</v>
      </c>
      <c r="G43" s="507">
        <v>36</v>
      </c>
      <c r="H43" s="507" t="s">
        <v>38</v>
      </c>
      <c r="I43" s="790">
        <f>R43/(1-Q43)</f>
        <v>12.708988235294118</v>
      </c>
      <c r="J43" s="400">
        <v>0.05</v>
      </c>
      <c r="K43" s="400">
        <v>0.02</v>
      </c>
      <c r="L43" s="400">
        <v>0.03</v>
      </c>
      <c r="M43" s="400">
        <v>0.04</v>
      </c>
      <c r="N43" s="400">
        <v>0.01</v>
      </c>
      <c r="O43" s="400">
        <v>0</v>
      </c>
      <c r="P43" s="400">
        <v>0</v>
      </c>
      <c r="Q43" s="400">
        <f>SUM(J43:P43)</f>
        <v>0.15000000000000002</v>
      </c>
      <c r="R43" s="790">
        <f>S43*1.2</f>
        <v>10.80264</v>
      </c>
      <c r="S43" s="775">
        <v>9.0022000000000002</v>
      </c>
      <c r="T43" s="67" t="s">
        <v>198</v>
      </c>
      <c r="U43" s="67" t="s">
        <v>1720</v>
      </c>
    </row>
    <row r="44" spans="1:21" s="547" customFormat="1" ht="50.25" customHeight="1" x14ac:dyDescent="0.3">
      <c r="A44" s="546" t="s">
        <v>157</v>
      </c>
      <c r="B44" s="505" t="s">
        <v>113</v>
      </c>
      <c r="C44" s="506" t="s">
        <v>14</v>
      </c>
      <c r="D44" s="507">
        <v>10</v>
      </c>
      <c r="E44" s="67">
        <v>7.2</v>
      </c>
      <c r="F44" s="507">
        <v>24.7</v>
      </c>
      <c r="G44" s="507">
        <v>28</v>
      </c>
      <c r="H44" s="507" t="s">
        <v>38</v>
      </c>
      <c r="I44" s="775">
        <f>R44/(1-Q44)</f>
        <v>12.708988235294118</v>
      </c>
      <c r="J44" s="399">
        <v>0.05</v>
      </c>
      <c r="K44" s="400">
        <v>0.02</v>
      </c>
      <c r="L44" s="399">
        <v>0.03</v>
      </c>
      <c r="M44" s="399">
        <v>0.04</v>
      </c>
      <c r="N44" s="400">
        <v>0.01</v>
      </c>
      <c r="O44" s="400">
        <v>0</v>
      </c>
      <c r="P44" s="399">
        <v>0</v>
      </c>
      <c r="Q44" s="399">
        <f>SUM(J44:P44)</f>
        <v>0.15000000000000002</v>
      </c>
      <c r="R44" s="775">
        <f>S44*1.2</f>
        <v>10.80264</v>
      </c>
      <c r="S44" s="775">
        <v>9.0022000000000002</v>
      </c>
      <c r="T44" s="58" t="s">
        <v>198</v>
      </c>
      <c r="U44" s="58" t="s">
        <v>1720</v>
      </c>
    </row>
    <row r="45" spans="1:21" s="540" customFormat="1" x14ac:dyDescent="0.25">
      <c r="A45" s="536" t="s">
        <v>47</v>
      </c>
      <c r="B45" s="542"/>
      <c r="C45" s="543"/>
      <c r="D45" s="543"/>
      <c r="E45" s="543"/>
      <c r="F45" s="543"/>
      <c r="G45" s="543"/>
      <c r="H45" s="548"/>
      <c r="I45" s="809"/>
      <c r="J45" s="548"/>
      <c r="K45" s="548"/>
      <c r="L45" s="548"/>
      <c r="M45" s="548"/>
      <c r="N45" s="548"/>
      <c r="O45" s="548"/>
      <c r="P45" s="548"/>
      <c r="Q45" s="548"/>
      <c r="R45" s="809"/>
      <c r="S45" s="809"/>
      <c r="T45" s="703"/>
    </row>
    <row r="46" spans="1:21" s="547" customFormat="1" ht="30.75" customHeight="1" x14ac:dyDescent="0.3">
      <c r="A46" s="546" t="s">
        <v>158</v>
      </c>
      <c r="B46" s="505" t="s">
        <v>114</v>
      </c>
      <c r="C46" s="506" t="s">
        <v>13</v>
      </c>
      <c r="D46" s="507">
        <v>16</v>
      </c>
      <c r="E46" s="67">
        <v>5.76</v>
      </c>
      <c r="F46" s="507">
        <v>22</v>
      </c>
      <c r="G46" s="507">
        <v>36</v>
      </c>
      <c r="H46" s="507" t="s">
        <v>38</v>
      </c>
      <c r="I46" s="775">
        <f t="shared" ref="I46:I54" si="3">R46/(1-Q46)</f>
        <v>13.785035294117648</v>
      </c>
      <c r="J46" s="399">
        <v>0.05</v>
      </c>
      <c r="K46" s="400">
        <v>0.02</v>
      </c>
      <c r="L46" s="399">
        <v>0.03</v>
      </c>
      <c r="M46" s="399">
        <v>0.04</v>
      </c>
      <c r="N46" s="400">
        <v>0.01</v>
      </c>
      <c r="O46" s="400">
        <v>0</v>
      </c>
      <c r="P46" s="399">
        <v>0</v>
      </c>
      <c r="Q46" s="399">
        <f>SUM(J46:P46)</f>
        <v>0.15000000000000002</v>
      </c>
      <c r="R46" s="775">
        <f>S46*1.2</f>
        <v>11.717280000000001</v>
      </c>
      <c r="S46" s="775">
        <v>9.7644000000000002</v>
      </c>
      <c r="T46" s="58" t="s">
        <v>198</v>
      </c>
      <c r="U46" s="58" t="s">
        <v>1720</v>
      </c>
    </row>
    <row r="47" spans="1:21" s="547" customFormat="1" ht="29.25" customHeight="1" x14ac:dyDescent="0.3">
      <c r="A47" s="546" t="s">
        <v>2484</v>
      </c>
      <c r="B47" s="515" t="s">
        <v>115</v>
      </c>
      <c r="C47" s="506" t="s">
        <v>67</v>
      </c>
      <c r="D47" s="507">
        <v>16</v>
      </c>
      <c r="E47" s="67">
        <v>5.76</v>
      </c>
      <c r="F47" s="507">
        <v>20.5</v>
      </c>
      <c r="G47" s="507">
        <v>28</v>
      </c>
      <c r="H47" s="507" t="s">
        <v>64</v>
      </c>
      <c r="I47" s="790">
        <f t="shared" si="3"/>
        <v>13.785035294117648</v>
      </c>
      <c r="J47" s="400">
        <v>0.05</v>
      </c>
      <c r="K47" s="400">
        <v>0.02</v>
      </c>
      <c r="L47" s="400">
        <v>0.03</v>
      </c>
      <c r="M47" s="400">
        <v>0.04</v>
      </c>
      <c r="N47" s="400">
        <v>0.01</v>
      </c>
      <c r="O47" s="400">
        <v>0</v>
      </c>
      <c r="P47" s="400">
        <v>0</v>
      </c>
      <c r="Q47" s="400">
        <f>SUM(J47:P47)</f>
        <v>0.15000000000000002</v>
      </c>
      <c r="R47" s="775">
        <f>S47*1.2</f>
        <v>11.717280000000001</v>
      </c>
      <c r="S47" s="775">
        <v>9.7644000000000002</v>
      </c>
      <c r="T47" s="58" t="s">
        <v>198</v>
      </c>
      <c r="U47" s="58" t="s">
        <v>1720</v>
      </c>
    </row>
    <row r="48" spans="1:21" s="547" customFormat="1" ht="46.8" x14ac:dyDescent="0.3">
      <c r="A48" s="546" t="s">
        <v>2485</v>
      </c>
      <c r="B48" s="515" t="s">
        <v>116</v>
      </c>
      <c r="C48" s="506" t="s">
        <v>14</v>
      </c>
      <c r="D48" s="507">
        <v>10</v>
      </c>
      <c r="E48" s="67">
        <v>7.2</v>
      </c>
      <c r="F48" s="507">
        <v>25.4</v>
      </c>
      <c r="G48" s="507">
        <v>24</v>
      </c>
      <c r="H48" s="507" t="s">
        <v>17</v>
      </c>
      <c r="I48" s="790">
        <f t="shared" si="3"/>
        <v>13.785035294117648</v>
      </c>
      <c r="J48" s="400">
        <v>0.05</v>
      </c>
      <c r="K48" s="400">
        <v>0.02</v>
      </c>
      <c r="L48" s="400">
        <v>0.03</v>
      </c>
      <c r="M48" s="400">
        <v>0.04</v>
      </c>
      <c r="N48" s="400">
        <v>0.01</v>
      </c>
      <c r="O48" s="400">
        <v>0</v>
      </c>
      <c r="P48" s="400">
        <v>0</v>
      </c>
      <c r="Q48" s="400">
        <f>SUM(J48:P48)</f>
        <v>0.15000000000000002</v>
      </c>
      <c r="R48" s="775">
        <f>S48*1.2</f>
        <v>11.717280000000001</v>
      </c>
      <c r="S48" s="775">
        <v>9.7644000000000002</v>
      </c>
      <c r="T48" s="58" t="s">
        <v>198</v>
      </c>
      <c r="U48" s="58" t="s">
        <v>1720</v>
      </c>
    </row>
    <row r="49" spans="1:21" s="540" customFormat="1" x14ac:dyDescent="0.25">
      <c r="A49" s="536" t="s">
        <v>47</v>
      </c>
      <c r="B49" s="542"/>
      <c r="C49" s="543"/>
      <c r="D49" s="543"/>
      <c r="E49" s="543"/>
      <c r="F49" s="543"/>
      <c r="G49" s="543"/>
      <c r="H49" s="548"/>
      <c r="I49" s="809"/>
      <c r="J49" s="548"/>
      <c r="K49" s="548"/>
      <c r="L49" s="548"/>
      <c r="M49" s="548"/>
      <c r="N49" s="548"/>
      <c r="O49" s="548"/>
      <c r="P49" s="548"/>
      <c r="Q49" s="548"/>
      <c r="R49" s="809"/>
      <c r="S49" s="809"/>
      <c r="T49" s="703"/>
    </row>
    <row r="50" spans="1:21" s="547" customFormat="1" ht="46.8" x14ac:dyDescent="0.3">
      <c r="A50" s="546" t="s">
        <v>159</v>
      </c>
      <c r="B50" s="505" t="s">
        <v>117</v>
      </c>
      <c r="C50" s="506" t="s">
        <v>13</v>
      </c>
      <c r="D50" s="507">
        <v>16</v>
      </c>
      <c r="E50" s="67">
        <v>5.76</v>
      </c>
      <c r="F50" s="507">
        <v>22</v>
      </c>
      <c r="G50" s="507">
        <v>36</v>
      </c>
      <c r="H50" s="507" t="s">
        <v>38</v>
      </c>
      <c r="I50" s="775">
        <f t="shared" si="3"/>
        <v>13.785035294117648</v>
      </c>
      <c r="J50" s="399">
        <v>0.05</v>
      </c>
      <c r="K50" s="400">
        <v>0.02</v>
      </c>
      <c r="L50" s="399">
        <v>0.03</v>
      </c>
      <c r="M50" s="399">
        <v>0.04</v>
      </c>
      <c r="N50" s="400">
        <v>0.01</v>
      </c>
      <c r="O50" s="400">
        <v>0</v>
      </c>
      <c r="P50" s="399">
        <v>0</v>
      </c>
      <c r="Q50" s="399">
        <f>SUM(J50:P50)</f>
        <v>0.15000000000000002</v>
      </c>
      <c r="R50" s="775">
        <f>S50*1.2</f>
        <v>11.717280000000001</v>
      </c>
      <c r="S50" s="775">
        <v>9.7644000000000002</v>
      </c>
      <c r="T50" s="58" t="s">
        <v>198</v>
      </c>
      <c r="U50" s="58" t="s">
        <v>1720</v>
      </c>
    </row>
    <row r="51" spans="1:21" s="552" customFormat="1" x14ac:dyDescent="0.25">
      <c r="A51" s="549" t="s">
        <v>49</v>
      </c>
      <c r="B51" s="542"/>
      <c r="C51" s="550"/>
      <c r="D51" s="550"/>
      <c r="E51" s="550"/>
      <c r="F51" s="550"/>
      <c r="G51" s="550"/>
      <c r="H51" s="551"/>
      <c r="I51" s="810"/>
      <c r="J51" s="551"/>
      <c r="K51" s="551"/>
      <c r="L51" s="551"/>
      <c r="M51" s="551"/>
      <c r="N51" s="551"/>
      <c r="O51" s="551"/>
      <c r="P51" s="551"/>
      <c r="Q51" s="551"/>
      <c r="R51" s="810"/>
      <c r="S51" s="810"/>
      <c r="T51" s="704"/>
    </row>
    <row r="52" spans="1:21" s="547" customFormat="1" ht="46.8" x14ac:dyDescent="0.3">
      <c r="A52" s="546" t="s">
        <v>160</v>
      </c>
      <c r="B52" s="505" t="s">
        <v>118</v>
      </c>
      <c r="C52" s="506" t="s">
        <v>16</v>
      </c>
      <c r="D52" s="507">
        <v>12</v>
      </c>
      <c r="E52" s="67">
        <v>5.4</v>
      </c>
      <c r="F52" s="507">
        <v>30.5</v>
      </c>
      <c r="G52" s="507">
        <v>27</v>
      </c>
      <c r="H52" s="507" t="s">
        <v>38</v>
      </c>
      <c r="I52" s="775">
        <f t="shared" si="3"/>
        <v>18.932611764705882</v>
      </c>
      <c r="J52" s="399">
        <v>0.05</v>
      </c>
      <c r="K52" s="400">
        <v>0.02</v>
      </c>
      <c r="L52" s="399">
        <v>0.03</v>
      </c>
      <c r="M52" s="399">
        <v>0.04</v>
      </c>
      <c r="N52" s="400">
        <v>0.01</v>
      </c>
      <c r="O52" s="400">
        <v>0</v>
      </c>
      <c r="P52" s="399">
        <v>0</v>
      </c>
      <c r="Q52" s="399">
        <f>SUM(J52:P52)</f>
        <v>0.15000000000000002</v>
      </c>
      <c r="R52" s="775">
        <f t="shared" ref="R52:R54" si="4">S52*1.2</f>
        <v>16.09272</v>
      </c>
      <c r="S52" s="775">
        <v>13.410600000000001</v>
      </c>
      <c r="T52" s="58" t="s">
        <v>198</v>
      </c>
      <c r="U52" s="58" t="s">
        <v>1720</v>
      </c>
    </row>
    <row r="53" spans="1:21" s="547" customFormat="1" ht="46.8" x14ac:dyDescent="0.3">
      <c r="A53" s="546" t="s">
        <v>161</v>
      </c>
      <c r="B53" s="505" t="s">
        <v>119</v>
      </c>
      <c r="C53" s="506" t="s">
        <v>18</v>
      </c>
      <c r="D53" s="507">
        <v>12</v>
      </c>
      <c r="E53" s="67">
        <v>6.48</v>
      </c>
      <c r="F53" s="507">
        <v>36.5</v>
      </c>
      <c r="G53" s="507">
        <v>27</v>
      </c>
      <c r="H53" s="507" t="s">
        <v>38</v>
      </c>
      <c r="I53" s="775">
        <f t="shared" si="3"/>
        <v>18.932611764705882</v>
      </c>
      <c r="J53" s="399">
        <v>0.05</v>
      </c>
      <c r="K53" s="400">
        <v>0.02</v>
      </c>
      <c r="L53" s="399">
        <v>0.03</v>
      </c>
      <c r="M53" s="399">
        <v>0.04</v>
      </c>
      <c r="N53" s="400">
        <v>0.01</v>
      </c>
      <c r="O53" s="400">
        <v>0</v>
      </c>
      <c r="P53" s="399">
        <v>0</v>
      </c>
      <c r="Q53" s="399">
        <f>SUM(J53:P53)</f>
        <v>0.15000000000000002</v>
      </c>
      <c r="R53" s="775">
        <f t="shared" si="4"/>
        <v>16.09272</v>
      </c>
      <c r="S53" s="775">
        <v>13.410600000000001</v>
      </c>
      <c r="T53" s="58" t="s">
        <v>198</v>
      </c>
      <c r="U53" s="58" t="s">
        <v>1720</v>
      </c>
    </row>
    <row r="54" spans="1:21" s="547" customFormat="1" ht="46.8" x14ac:dyDescent="0.3">
      <c r="A54" s="546" t="s">
        <v>162</v>
      </c>
      <c r="B54" s="505" t="s">
        <v>120</v>
      </c>
      <c r="C54" s="506" t="s">
        <v>66</v>
      </c>
      <c r="D54" s="507">
        <v>8</v>
      </c>
      <c r="E54" s="67">
        <v>6</v>
      </c>
      <c r="F54" s="507">
        <v>33.9</v>
      </c>
      <c r="G54" s="507">
        <v>39</v>
      </c>
      <c r="H54" s="507" t="s">
        <v>38</v>
      </c>
      <c r="I54" s="775">
        <f t="shared" si="3"/>
        <v>18.932611764705882</v>
      </c>
      <c r="J54" s="399">
        <v>0.05</v>
      </c>
      <c r="K54" s="400">
        <v>0.02</v>
      </c>
      <c r="L54" s="399">
        <v>0.03</v>
      </c>
      <c r="M54" s="399">
        <v>0.04</v>
      </c>
      <c r="N54" s="400">
        <v>0.01</v>
      </c>
      <c r="O54" s="400">
        <v>0</v>
      </c>
      <c r="P54" s="399">
        <v>0</v>
      </c>
      <c r="Q54" s="399">
        <f>SUM(J54:P54)</f>
        <v>0.15000000000000002</v>
      </c>
      <c r="R54" s="775">
        <f t="shared" si="4"/>
        <v>16.09272</v>
      </c>
      <c r="S54" s="775">
        <v>13.410600000000001</v>
      </c>
      <c r="T54" s="58" t="s">
        <v>198</v>
      </c>
      <c r="U54" s="58" t="s">
        <v>1720</v>
      </c>
    </row>
    <row r="55" spans="1:21" s="514" customFormat="1" x14ac:dyDescent="0.3">
      <c r="A55" s="553"/>
      <c r="B55" s="509"/>
      <c r="C55" s="510"/>
      <c r="D55" s="510"/>
      <c r="E55" s="510"/>
      <c r="F55" s="510"/>
      <c r="G55" s="510"/>
      <c r="H55" s="510"/>
      <c r="I55" s="806"/>
      <c r="J55" s="510"/>
      <c r="K55" s="510"/>
      <c r="L55" s="510"/>
      <c r="M55" s="510"/>
      <c r="N55" s="510"/>
      <c r="O55" s="510"/>
      <c r="P55" s="510"/>
      <c r="Q55" s="510"/>
      <c r="R55" s="806"/>
      <c r="S55" s="806"/>
      <c r="T55" s="700"/>
    </row>
    <row r="56" spans="1:21" ht="18" x14ac:dyDescent="0.3">
      <c r="A56" s="495" t="s">
        <v>2251</v>
      </c>
      <c r="B56" s="496"/>
      <c r="C56" s="497"/>
      <c r="D56" s="497"/>
      <c r="E56" s="497"/>
      <c r="F56" s="498"/>
      <c r="G56" s="175"/>
      <c r="H56" s="175"/>
      <c r="I56" s="784"/>
      <c r="J56" s="175"/>
      <c r="K56" s="175"/>
      <c r="L56" s="175"/>
      <c r="M56" s="175"/>
      <c r="N56" s="175"/>
      <c r="O56" s="175"/>
      <c r="P56" s="175"/>
      <c r="Q56" s="175"/>
      <c r="R56" s="784"/>
      <c r="S56" s="784"/>
      <c r="T56" s="699"/>
      <c r="U56" s="175"/>
    </row>
    <row r="57" spans="1:21" s="556" customFormat="1" x14ac:dyDescent="0.25">
      <c r="A57" s="499" t="s">
        <v>205</v>
      </c>
      <c r="B57" s="554"/>
      <c r="C57" s="555"/>
      <c r="D57" s="555"/>
      <c r="E57" s="555"/>
      <c r="F57" s="555"/>
      <c r="G57" s="555"/>
      <c r="H57" s="555"/>
      <c r="I57" s="785"/>
      <c r="J57" s="555"/>
      <c r="K57" s="555"/>
      <c r="L57" s="555"/>
      <c r="M57" s="555"/>
      <c r="N57" s="555"/>
      <c r="O57" s="555"/>
      <c r="P57" s="555"/>
      <c r="Q57" s="555"/>
      <c r="R57" s="785"/>
      <c r="S57" s="785"/>
      <c r="T57" s="705"/>
    </row>
    <row r="58" spans="1:21" s="529" customFormat="1" ht="46.8" x14ac:dyDescent="0.3">
      <c r="A58" s="527" t="s">
        <v>1751</v>
      </c>
      <c r="B58" s="505" t="s">
        <v>2252</v>
      </c>
      <c r="C58" s="528" t="s">
        <v>14</v>
      </c>
      <c r="D58" s="516">
        <v>10</v>
      </c>
      <c r="E58" s="58">
        <v>7.2</v>
      </c>
      <c r="F58" s="516">
        <v>21.7</v>
      </c>
      <c r="G58" s="516">
        <v>28</v>
      </c>
      <c r="H58" s="516" t="s">
        <v>64</v>
      </c>
      <c r="I58" s="794">
        <f>R58/(1-Q58)</f>
        <v>894.71858823529419</v>
      </c>
      <c r="J58" s="399">
        <v>0.05</v>
      </c>
      <c r="K58" s="399">
        <v>0.02</v>
      </c>
      <c r="L58" s="399">
        <v>0.03</v>
      </c>
      <c r="M58" s="399">
        <v>0.04</v>
      </c>
      <c r="N58" s="399">
        <v>0.01</v>
      </c>
      <c r="O58" s="399">
        <v>0</v>
      </c>
      <c r="P58" s="399">
        <v>0</v>
      </c>
      <c r="Q58" s="399">
        <f>SUM(J58:P58)</f>
        <v>0.15000000000000002</v>
      </c>
      <c r="R58" s="775">
        <f>S58*1.2</f>
        <v>760.51080000000002</v>
      </c>
      <c r="S58" s="775">
        <v>633.75900000000001</v>
      </c>
      <c r="T58" s="58" t="s">
        <v>198</v>
      </c>
      <c r="U58" s="480" t="s">
        <v>1719</v>
      </c>
    </row>
    <row r="59" spans="1:21" s="559" customFormat="1" ht="18" x14ac:dyDescent="0.35">
      <c r="A59" s="557"/>
      <c r="B59" s="558"/>
      <c r="C59" s="558"/>
      <c r="D59" s="558"/>
      <c r="E59" s="114"/>
      <c r="F59" s="558"/>
      <c r="G59" s="558"/>
      <c r="H59" s="558"/>
      <c r="I59" s="801"/>
      <c r="J59" s="558"/>
      <c r="K59" s="558"/>
      <c r="L59" s="558"/>
      <c r="M59" s="558"/>
      <c r="N59" s="558"/>
      <c r="O59" s="558"/>
      <c r="P59" s="558"/>
      <c r="Q59" s="558"/>
      <c r="R59" s="816"/>
      <c r="S59" s="816"/>
      <c r="T59" s="519"/>
    </row>
    <row r="60" spans="1:21" s="564" customFormat="1" x14ac:dyDescent="0.25">
      <c r="A60" s="560" t="s">
        <v>200</v>
      </c>
      <c r="B60" s="561"/>
      <c r="C60" s="562"/>
      <c r="D60" s="562"/>
      <c r="E60" s="563"/>
      <c r="F60" s="562"/>
      <c r="G60" s="562"/>
      <c r="H60" s="562"/>
      <c r="I60" s="795"/>
      <c r="J60" s="562"/>
      <c r="K60" s="562"/>
      <c r="L60" s="562"/>
      <c r="M60" s="562"/>
      <c r="N60" s="562"/>
      <c r="O60" s="562"/>
      <c r="P60" s="562"/>
      <c r="Q60" s="562"/>
      <c r="R60" s="789"/>
      <c r="S60" s="789"/>
      <c r="T60" s="706"/>
    </row>
    <row r="61" spans="1:21" s="529" customFormat="1" ht="46.8" x14ac:dyDescent="0.3">
      <c r="A61" s="527" t="s">
        <v>1752</v>
      </c>
      <c r="B61" s="505" t="s">
        <v>2253</v>
      </c>
      <c r="C61" s="528" t="s">
        <v>14</v>
      </c>
      <c r="D61" s="516">
        <v>10</v>
      </c>
      <c r="E61" s="58">
        <v>7.2</v>
      </c>
      <c r="F61" s="516">
        <v>26.7</v>
      </c>
      <c r="G61" s="516">
        <v>24</v>
      </c>
      <c r="H61" s="516" t="s">
        <v>64</v>
      </c>
      <c r="I61" s="794">
        <f>R61/(1-Q61)</f>
        <v>974.84047058823523</v>
      </c>
      <c r="J61" s="399">
        <v>0.05</v>
      </c>
      <c r="K61" s="399">
        <v>0.02</v>
      </c>
      <c r="L61" s="399">
        <v>0.03</v>
      </c>
      <c r="M61" s="399">
        <v>0.04</v>
      </c>
      <c r="N61" s="399">
        <v>0.01</v>
      </c>
      <c r="O61" s="399">
        <v>0</v>
      </c>
      <c r="P61" s="399">
        <v>0</v>
      </c>
      <c r="Q61" s="399">
        <f>SUM(J61:P61)</f>
        <v>0.15000000000000002</v>
      </c>
      <c r="R61" s="775">
        <f>S61*1.2</f>
        <v>828.61439999999993</v>
      </c>
      <c r="S61" s="775">
        <v>690.51199999999994</v>
      </c>
      <c r="T61" s="58" t="s">
        <v>198</v>
      </c>
      <c r="U61" s="480" t="s">
        <v>1719</v>
      </c>
    </row>
    <row r="62" spans="1:21" s="514" customFormat="1" x14ac:dyDescent="0.3">
      <c r="A62" s="565"/>
      <c r="B62" s="521"/>
      <c r="C62" s="522"/>
      <c r="D62" s="522"/>
      <c r="E62" s="523"/>
      <c r="F62" s="522"/>
      <c r="G62" s="522"/>
      <c r="H62" s="520"/>
      <c r="I62" s="805"/>
      <c r="J62" s="520"/>
      <c r="K62" s="520"/>
      <c r="L62" s="520"/>
      <c r="M62" s="520"/>
      <c r="N62" s="520"/>
      <c r="O62" s="520"/>
      <c r="P62" s="520"/>
      <c r="Q62" s="520"/>
      <c r="R62" s="828"/>
      <c r="S62" s="828"/>
      <c r="T62" s="701"/>
    </row>
    <row r="63" spans="1:21" s="508" customFormat="1" ht="32.25" customHeight="1" x14ac:dyDescent="0.3">
      <c r="A63" s="566" t="s">
        <v>163</v>
      </c>
      <c r="B63" s="505" t="s">
        <v>2254</v>
      </c>
      <c r="C63" s="567" t="s">
        <v>16</v>
      </c>
      <c r="D63" s="507">
        <v>12</v>
      </c>
      <c r="E63" s="67">
        <v>5.4</v>
      </c>
      <c r="F63" s="507">
        <v>31.9</v>
      </c>
      <c r="G63" s="507">
        <v>27</v>
      </c>
      <c r="H63" s="507" t="s">
        <v>64</v>
      </c>
      <c r="I63" s="794">
        <f>R63/(1-Q63)</f>
        <v>1185.149505882353</v>
      </c>
      <c r="J63" s="399">
        <v>0.05</v>
      </c>
      <c r="K63" s="400">
        <v>0.02</v>
      </c>
      <c r="L63" s="399">
        <v>0.03</v>
      </c>
      <c r="M63" s="399">
        <v>0.04</v>
      </c>
      <c r="N63" s="400">
        <v>0.01</v>
      </c>
      <c r="O63" s="400">
        <v>0</v>
      </c>
      <c r="P63" s="399">
        <v>0</v>
      </c>
      <c r="Q63" s="399">
        <f>SUM(J63:P63)</f>
        <v>0.15000000000000002</v>
      </c>
      <c r="R63" s="775">
        <f>S63*1.2</f>
        <v>1007.37708</v>
      </c>
      <c r="S63" s="775">
        <v>839.48090000000002</v>
      </c>
      <c r="T63" s="58" t="s">
        <v>198</v>
      </c>
      <c r="U63" s="480" t="s">
        <v>1719</v>
      </c>
    </row>
    <row r="64" spans="1:21" s="508" customFormat="1" ht="31.5" customHeight="1" x14ac:dyDescent="0.3">
      <c r="A64" s="566" t="s">
        <v>164</v>
      </c>
      <c r="B64" s="505" t="s">
        <v>2255</v>
      </c>
      <c r="C64" s="567" t="s">
        <v>18</v>
      </c>
      <c r="D64" s="507">
        <v>12</v>
      </c>
      <c r="E64" s="67">
        <v>6.48</v>
      </c>
      <c r="F64" s="507">
        <v>38.200000000000003</v>
      </c>
      <c r="G64" s="507">
        <v>27</v>
      </c>
      <c r="H64" s="507" t="s">
        <v>64</v>
      </c>
      <c r="I64" s="794">
        <f>R64/(1-Q64)</f>
        <v>1185.149505882353</v>
      </c>
      <c r="J64" s="399">
        <v>0.05</v>
      </c>
      <c r="K64" s="400">
        <v>0.02</v>
      </c>
      <c r="L64" s="399">
        <v>0.03</v>
      </c>
      <c r="M64" s="399">
        <v>0.04</v>
      </c>
      <c r="N64" s="400">
        <v>0.01</v>
      </c>
      <c r="O64" s="400">
        <v>0</v>
      </c>
      <c r="P64" s="399">
        <v>0</v>
      </c>
      <c r="Q64" s="399">
        <f>SUM(J64:P64)</f>
        <v>0.15000000000000002</v>
      </c>
      <c r="R64" s="775">
        <f>S64*1.2</f>
        <v>1007.37708</v>
      </c>
      <c r="S64" s="775">
        <v>839.48090000000002</v>
      </c>
      <c r="T64" s="58" t="s">
        <v>198</v>
      </c>
      <c r="U64" s="480" t="s">
        <v>1719</v>
      </c>
    </row>
    <row r="65" spans="1:21" s="556" customFormat="1" x14ac:dyDescent="0.25">
      <c r="A65" s="499" t="s">
        <v>205</v>
      </c>
      <c r="B65" s="554"/>
      <c r="C65" s="555"/>
      <c r="D65" s="555"/>
      <c r="E65" s="568"/>
      <c r="F65" s="555"/>
      <c r="G65" s="555"/>
      <c r="H65" s="555"/>
      <c r="I65" s="811"/>
      <c r="J65" s="555"/>
      <c r="K65" s="555"/>
      <c r="L65" s="555"/>
      <c r="M65" s="555"/>
      <c r="N65" s="555"/>
      <c r="O65" s="555"/>
      <c r="P65" s="555"/>
      <c r="Q65" s="555"/>
      <c r="R65" s="785"/>
      <c r="S65" s="785"/>
      <c r="T65" s="705"/>
      <c r="U65" s="705"/>
    </row>
    <row r="66" spans="1:21" s="508" customFormat="1" ht="46.8" x14ac:dyDescent="0.3">
      <c r="A66" s="566" t="s">
        <v>165</v>
      </c>
      <c r="B66" s="505" t="s">
        <v>2256</v>
      </c>
      <c r="C66" s="567" t="s">
        <v>19</v>
      </c>
      <c r="D66" s="507">
        <v>10</v>
      </c>
      <c r="E66" s="67">
        <v>3.6</v>
      </c>
      <c r="F66" s="507">
        <v>22.9</v>
      </c>
      <c r="G66" s="507">
        <v>40</v>
      </c>
      <c r="H66" s="507" t="s">
        <v>64</v>
      </c>
      <c r="I66" s="794">
        <f>R66/(1-Q66)</f>
        <v>1185.149505882353</v>
      </c>
      <c r="J66" s="399">
        <v>0.05</v>
      </c>
      <c r="K66" s="400">
        <v>0.02</v>
      </c>
      <c r="L66" s="399">
        <v>0.03</v>
      </c>
      <c r="M66" s="399">
        <v>0.04</v>
      </c>
      <c r="N66" s="400">
        <v>0.01</v>
      </c>
      <c r="O66" s="400">
        <v>0</v>
      </c>
      <c r="P66" s="399">
        <v>0</v>
      </c>
      <c r="Q66" s="399">
        <f>SUM(J66:P66)</f>
        <v>0.15000000000000002</v>
      </c>
      <c r="R66" s="775">
        <f>S66*1.2</f>
        <v>1007.37708</v>
      </c>
      <c r="S66" s="775">
        <v>839.48090000000002</v>
      </c>
      <c r="T66" s="58" t="s">
        <v>198</v>
      </c>
      <c r="U66" s="480" t="s">
        <v>1719</v>
      </c>
    </row>
    <row r="67" spans="1:21" s="514" customFormat="1" x14ac:dyDescent="0.3">
      <c r="A67" s="569"/>
      <c r="B67" s="570"/>
      <c r="C67" s="522"/>
      <c r="D67" s="522"/>
      <c r="E67" s="522"/>
      <c r="F67" s="502"/>
      <c r="G67" s="571"/>
      <c r="H67" s="502"/>
      <c r="I67" s="812"/>
      <c r="J67" s="502"/>
      <c r="K67" s="502"/>
      <c r="L67" s="502"/>
      <c r="M67" s="502"/>
      <c r="N67" s="502"/>
      <c r="O67" s="502"/>
      <c r="P67" s="502"/>
      <c r="Q67" s="502"/>
      <c r="R67" s="814"/>
      <c r="S67" s="814"/>
      <c r="T67" s="707"/>
    </row>
    <row r="68" spans="1:21" ht="18" x14ac:dyDescent="0.3">
      <c r="A68" s="495" t="s">
        <v>255</v>
      </c>
      <c r="B68" s="496"/>
      <c r="C68" s="497"/>
      <c r="D68" s="497"/>
      <c r="E68" s="497"/>
      <c r="F68" s="498"/>
      <c r="G68" s="175"/>
      <c r="H68" s="175"/>
      <c r="I68" s="803"/>
      <c r="J68" s="175"/>
      <c r="K68" s="175"/>
      <c r="L68" s="175"/>
      <c r="M68" s="175"/>
      <c r="N68" s="175"/>
      <c r="O68" s="175"/>
      <c r="P68" s="175"/>
      <c r="Q68" s="175"/>
      <c r="R68" s="784"/>
      <c r="S68" s="784"/>
      <c r="T68" s="699"/>
      <c r="U68" s="175"/>
    </row>
    <row r="69" spans="1:21" s="556" customFormat="1" x14ac:dyDescent="0.25">
      <c r="A69" s="499" t="s">
        <v>205</v>
      </c>
      <c r="B69" s="554"/>
      <c r="C69" s="555"/>
      <c r="D69" s="555"/>
      <c r="E69" s="568"/>
      <c r="F69" s="555"/>
      <c r="G69" s="555"/>
      <c r="H69" s="555"/>
      <c r="I69" s="811"/>
      <c r="J69" s="555"/>
      <c r="K69" s="555"/>
      <c r="L69" s="555"/>
      <c r="M69" s="555"/>
      <c r="N69" s="555"/>
      <c r="O69" s="555"/>
      <c r="P69" s="555"/>
      <c r="Q69" s="555"/>
      <c r="R69" s="785"/>
      <c r="S69" s="785"/>
      <c r="T69" s="705"/>
    </row>
    <row r="70" spans="1:21" s="508" customFormat="1" ht="46.8" x14ac:dyDescent="0.3">
      <c r="A70" s="504" t="s">
        <v>166</v>
      </c>
      <c r="B70" s="505" t="s">
        <v>121</v>
      </c>
      <c r="C70" s="506" t="s">
        <v>19</v>
      </c>
      <c r="D70" s="507">
        <v>8</v>
      </c>
      <c r="E70" s="67">
        <v>2.88</v>
      </c>
      <c r="F70" s="507">
        <v>23.9</v>
      </c>
      <c r="G70" s="507">
        <v>52</v>
      </c>
      <c r="H70" s="507" t="s">
        <v>64</v>
      </c>
      <c r="I70" s="794">
        <f>R70/(1-Q70)</f>
        <v>1098.3532235294117</v>
      </c>
      <c r="J70" s="399">
        <v>0.05</v>
      </c>
      <c r="K70" s="400">
        <v>0.02</v>
      </c>
      <c r="L70" s="399">
        <v>0.03</v>
      </c>
      <c r="M70" s="399">
        <v>0.04</v>
      </c>
      <c r="N70" s="400">
        <v>0.01</v>
      </c>
      <c r="O70" s="400">
        <v>0</v>
      </c>
      <c r="P70" s="399">
        <v>0</v>
      </c>
      <c r="Q70" s="399">
        <f>SUM(J70:P70)</f>
        <v>0.15000000000000002</v>
      </c>
      <c r="R70" s="775">
        <f>S70*1.2</f>
        <v>933.60023999999999</v>
      </c>
      <c r="S70" s="775">
        <v>778.00020000000006</v>
      </c>
      <c r="T70" s="58" t="s">
        <v>198</v>
      </c>
      <c r="U70" s="480" t="s">
        <v>1719</v>
      </c>
    </row>
    <row r="71" spans="1:21" s="556" customFormat="1" x14ac:dyDescent="0.25">
      <c r="A71" s="499" t="s">
        <v>205</v>
      </c>
      <c r="B71" s="554"/>
      <c r="C71" s="555"/>
      <c r="D71" s="555"/>
      <c r="E71" s="568"/>
      <c r="F71" s="555"/>
      <c r="G71" s="555"/>
      <c r="H71" s="555"/>
      <c r="I71" s="811"/>
      <c r="J71" s="555"/>
      <c r="K71" s="555"/>
      <c r="L71" s="555"/>
      <c r="M71" s="555"/>
      <c r="N71" s="555"/>
      <c r="O71" s="555"/>
      <c r="P71" s="555"/>
      <c r="Q71" s="555"/>
      <c r="R71" s="785"/>
      <c r="S71" s="785"/>
      <c r="T71" s="705"/>
    </row>
    <row r="72" spans="1:21" s="508" customFormat="1" ht="46.8" x14ac:dyDescent="0.3">
      <c r="A72" s="504" t="s">
        <v>167</v>
      </c>
      <c r="B72" s="515" t="s">
        <v>122</v>
      </c>
      <c r="C72" s="506" t="s">
        <v>19</v>
      </c>
      <c r="D72" s="507">
        <v>8</v>
      </c>
      <c r="E72" s="67">
        <v>2.88</v>
      </c>
      <c r="F72" s="507">
        <v>24</v>
      </c>
      <c r="G72" s="507">
        <v>52</v>
      </c>
      <c r="H72" s="507" t="s">
        <v>64</v>
      </c>
      <c r="I72" s="794">
        <f>R72/(1-Q72)</f>
        <v>1146.7753411764706</v>
      </c>
      <c r="J72" s="399">
        <v>0.05</v>
      </c>
      <c r="K72" s="400">
        <v>0.02</v>
      </c>
      <c r="L72" s="399">
        <v>0.03</v>
      </c>
      <c r="M72" s="399">
        <v>0.04</v>
      </c>
      <c r="N72" s="400">
        <v>0.01</v>
      </c>
      <c r="O72" s="400">
        <v>0</v>
      </c>
      <c r="P72" s="399">
        <v>0</v>
      </c>
      <c r="Q72" s="399">
        <f>SUM(J72:P72)</f>
        <v>0.15000000000000002</v>
      </c>
      <c r="R72" s="775">
        <f>S72*1.2</f>
        <v>974.75904000000003</v>
      </c>
      <c r="S72" s="775">
        <v>812.29920000000004</v>
      </c>
      <c r="T72" s="58" t="s">
        <v>198</v>
      </c>
      <c r="U72" s="480" t="s">
        <v>1719</v>
      </c>
    </row>
    <row r="73" spans="1:21" s="508" customFormat="1" ht="18" x14ac:dyDescent="0.3">
      <c r="A73" s="499" t="s">
        <v>200</v>
      </c>
      <c r="B73" s="554"/>
      <c r="C73" s="555"/>
      <c r="D73" s="555"/>
      <c r="E73" s="568"/>
      <c r="F73" s="555"/>
      <c r="G73" s="555"/>
      <c r="H73" s="555"/>
      <c r="I73" s="801"/>
      <c r="J73" s="517"/>
      <c r="K73" s="518"/>
      <c r="L73" s="517"/>
      <c r="M73" s="517"/>
      <c r="N73" s="518"/>
      <c r="O73" s="518"/>
      <c r="P73" s="517"/>
      <c r="Q73" s="517"/>
      <c r="R73" s="816"/>
      <c r="S73" s="816"/>
      <c r="T73" s="519"/>
    </row>
    <row r="74" spans="1:21" s="508" customFormat="1" ht="46.8" x14ac:dyDescent="0.3">
      <c r="A74" s="504" t="s">
        <v>2013</v>
      </c>
      <c r="B74" s="515" t="s">
        <v>208</v>
      </c>
      <c r="C74" s="506" t="s">
        <v>19</v>
      </c>
      <c r="D74" s="507">
        <v>8</v>
      </c>
      <c r="E74" s="67">
        <v>2.88</v>
      </c>
      <c r="F74" s="507">
        <v>24</v>
      </c>
      <c r="G74" s="507">
        <v>52</v>
      </c>
      <c r="H74" s="507" t="s">
        <v>17</v>
      </c>
      <c r="I74" s="794">
        <f>R74/(1-Q74)</f>
        <v>1268.6304000000002</v>
      </c>
      <c r="J74" s="399">
        <v>0.05</v>
      </c>
      <c r="K74" s="400">
        <v>0.02</v>
      </c>
      <c r="L74" s="399">
        <v>0.03</v>
      </c>
      <c r="M74" s="399">
        <v>0.04</v>
      </c>
      <c r="N74" s="400">
        <v>0.01</v>
      </c>
      <c r="O74" s="400">
        <v>0</v>
      </c>
      <c r="P74" s="399">
        <v>0</v>
      </c>
      <c r="Q74" s="399">
        <f>SUM(J74:P74)</f>
        <v>0.15000000000000002</v>
      </c>
      <c r="R74" s="775">
        <f>S74*1.2</f>
        <v>1078.3358400000002</v>
      </c>
      <c r="S74" s="775">
        <v>898.61320000000012</v>
      </c>
      <c r="T74" s="58" t="s">
        <v>198</v>
      </c>
      <c r="U74" s="480" t="s">
        <v>1719</v>
      </c>
    </row>
    <row r="75" spans="1:21" s="514" customFormat="1" x14ac:dyDescent="0.3">
      <c r="A75" s="520"/>
      <c r="B75" s="521"/>
      <c r="C75" s="522"/>
      <c r="D75" s="510"/>
      <c r="E75" s="535"/>
      <c r="F75" s="510"/>
      <c r="G75" s="510"/>
      <c r="H75" s="510"/>
      <c r="I75" s="806"/>
      <c r="J75" s="510"/>
      <c r="K75" s="510"/>
      <c r="L75" s="510"/>
      <c r="M75" s="510"/>
      <c r="N75" s="510"/>
      <c r="O75" s="510"/>
      <c r="P75" s="510"/>
      <c r="Q75" s="510"/>
      <c r="R75" s="806"/>
      <c r="S75" s="806"/>
      <c r="T75" s="700"/>
    </row>
    <row r="76" spans="1:21" x14ac:dyDescent="0.3">
      <c r="A76" s="553"/>
      <c r="B76" s="570"/>
      <c r="C76" s="502"/>
      <c r="D76" s="502"/>
      <c r="E76" s="502"/>
      <c r="F76" s="502"/>
      <c r="G76" s="502"/>
      <c r="H76" s="522"/>
      <c r="I76" s="813"/>
      <c r="J76" s="522"/>
      <c r="K76" s="522"/>
      <c r="L76" s="522"/>
      <c r="M76" s="522"/>
      <c r="N76" s="522"/>
      <c r="O76" s="522"/>
      <c r="P76" s="522"/>
      <c r="Q76" s="522"/>
      <c r="R76" s="813"/>
      <c r="S76" s="813"/>
      <c r="T76" s="698"/>
    </row>
    <row r="77" spans="1:21" ht="18" x14ac:dyDescent="0.3">
      <c r="A77" s="495" t="s">
        <v>256</v>
      </c>
      <c r="B77" s="496"/>
      <c r="C77" s="497"/>
      <c r="D77" s="497"/>
      <c r="E77" s="497"/>
      <c r="F77" s="498"/>
      <c r="G77" s="175"/>
      <c r="H77" s="175"/>
      <c r="I77" s="784"/>
      <c r="J77" s="175"/>
      <c r="K77" s="175"/>
      <c r="L77" s="175"/>
      <c r="M77" s="175"/>
      <c r="N77" s="175"/>
      <c r="O77" s="175"/>
      <c r="P77" s="175"/>
      <c r="Q77" s="175"/>
      <c r="R77" s="784"/>
      <c r="S77" s="784"/>
      <c r="T77" s="699"/>
      <c r="U77" s="175"/>
    </row>
    <row r="78" spans="1:21" s="556" customFormat="1" x14ac:dyDescent="0.25">
      <c r="A78" s="499" t="s">
        <v>205</v>
      </c>
      <c r="B78" s="554"/>
      <c r="C78" s="555"/>
      <c r="D78" s="555"/>
      <c r="E78" s="568"/>
      <c r="F78" s="555"/>
      <c r="G78" s="555"/>
      <c r="H78" s="555"/>
      <c r="I78" s="785"/>
      <c r="J78" s="555"/>
      <c r="K78" s="555"/>
      <c r="L78" s="555"/>
      <c r="M78" s="555"/>
      <c r="N78" s="555"/>
      <c r="O78" s="555"/>
      <c r="P78" s="555"/>
      <c r="Q78" s="555"/>
      <c r="R78" s="785"/>
      <c r="S78" s="785"/>
      <c r="T78" s="705"/>
    </row>
    <row r="79" spans="1:21" s="508" customFormat="1" ht="46.8" x14ac:dyDescent="0.3">
      <c r="A79" s="504" t="s">
        <v>2805</v>
      </c>
      <c r="B79" s="515" t="s">
        <v>123</v>
      </c>
      <c r="C79" s="506" t="s">
        <v>13</v>
      </c>
      <c r="D79" s="507">
        <v>16</v>
      </c>
      <c r="E79" s="67">
        <v>5.76</v>
      </c>
      <c r="F79" s="507">
        <v>20.8</v>
      </c>
      <c r="G79" s="507">
        <v>36</v>
      </c>
      <c r="H79" s="507" t="s">
        <v>12</v>
      </c>
      <c r="I79" s="793">
        <f>R79/(1-Q79)</f>
        <v>689.39717647058831</v>
      </c>
      <c r="J79" s="400">
        <v>0.05</v>
      </c>
      <c r="K79" s="400">
        <v>0.02</v>
      </c>
      <c r="L79" s="400">
        <v>0.03</v>
      </c>
      <c r="M79" s="400">
        <v>0.04</v>
      </c>
      <c r="N79" s="400">
        <v>0.01</v>
      </c>
      <c r="O79" s="400">
        <v>0</v>
      </c>
      <c r="P79" s="400">
        <v>0</v>
      </c>
      <c r="Q79" s="400">
        <f>SUM(J79:P79)</f>
        <v>0.15000000000000002</v>
      </c>
      <c r="R79" s="775">
        <f>S79*1.2</f>
        <v>585.98760000000004</v>
      </c>
      <c r="S79" s="775">
        <v>488.32300000000004</v>
      </c>
      <c r="T79" s="67" t="s">
        <v>198</v>
      </c>
      <c r="U79" s="480" t="s">
        <v>1719</v>
      </c>
    </row>
    <row r="80" spans="1:21" s="508" customFormat="1" ht="46.8" x14ac:dyDescent="0.3">
      <c r="A80" s="504" t="s">
        <v>2806</v>
      </c>
      <c r="B80" s="515" t="s">
        <v>124</v>
      </c>
      <c r="C80" s="506" t="s">
        <v>14</v>
      </c>
      <c r="D80" s="507">
        <v>10</v>
      </c>
      <c r="E80" s="67">
        <v>7.2</v>
      </c>
      <c r="F80" s="507">
        <v>25.6</v>
      </c>
      <c r="G80" s="507">
        <v>28</v>
      </c>
      <c r="H80" s="507" t="s">
        <v>333</v>
      </c>
      <c r="I80" s="793">
        <f>R80/(1-Q80)</f>
        <v>689.39717647058831</v>
      </c>
      <c r="J80" s="400">
        <v>0.05</v>
      </c>
      <c r="K80" s="400">
        <v>0.02</v>
      </c>
      <c r="L80" s="400">
        <v>0.03</v>
      </c>
      <c r="M80" s="400">
        <v>0.04</v>
      </c>
      <c r="N80" s="400">
        <v>0.01</v>
      </c>
      <c r="O80" s="400">
        <v>0</v>
      </c>
      <c r="P80" s="400">
        <v>0</v>
      </c>
      <c r="Q80" s="400">
        <f>SUM(J80:P80)</f>
        <v>0.15000000000000002</v>
      </c>
      <c r="R80" s="775">
        <f>S80*1.2</f>
        <v>585.98760000000004</v>
      </c>
      <c r="S80" s="775">
        <v>488.32300000000004</v>
      </c>
      <c r="T80" s="67" t="s">
        <v>198</v>
      </c>
      <c r="U80" s="480" t="s">
        <v>1719</v>
      </c>
    </row>
    <row r="81" spans="1:21" s="514" customFormat="1" x14ac:dyDescent="0.3">
      <c r="A81" s="572" t="s">
        <v>205</v>
      </c>
      <c r="B81" s="509"/>
      <c r="C81" s="510"/>
      <c r="D81" s="510"/>
      <c r="E81" s="510"/>
      <c r="F81" s="510"/>
      <c r="G81" s="510"/>
      <c r="H81" s="510"/>
      <c r="I81" s="804"/>
      <c r="J81" s="510"/>
      <c r="K81" s="510"/>
      <c r="L81" s="510"/>
      <c r="M81" s="510"/>
      <c r="N81" s="510"/>
      <c r="O81" s="510"/>
      <c r="P81" s="510"/>
      <c r="Q81" s="510"/>
      <c r="R81" s="806"/>
      <c r="S81" s="806"/>
      <c r="T81" s="700"/>
      <c r="U81" s="510"/>
    </row>
    <row r="82" spans="1:21" s="508" customFormat="1" ht="46.8" x14ac:dyDescent="0.3">
      <c r="A82" s="504" t="s">
        <v>2807</v>
      </c>
      <c r="B82" s="515" t="s">
        <v>1736</v>
      </c>
      <c r="C82" s="506" t="s">
        <v>13</v>
      </c>
      <c r="D82" s="507">
        <v>16</v>
      </c>
      <c r="E82" s="67">
        <v>5.76</v>
      </c>
      <c r="F82" s="507">
        <v>18</v>
      </c>
      <c r="G82" s="507">
        <v>36</v>
      </c>
      <c r="H82" s="507" t="s">
        <v>12</v>
      </c>
      <c r="I82" s="793">
        <f>R82/(1-Q82)</f>
        <v>772.8489882352942</v>
      </c>
      <c r="J82" s="400">
        <v>0.05</v>
      </c>
      <c r="K82" s="400">
        <v>0.02</v>
      </c>
      <c r="L82" s="400">
        <v>0.03</v>
      </c>
      <c r="M82" s="400">
        <v>0.04</v>
      </c>
      <c r="N82" s="400">
        <v>0.01</v>
      </c>
      <c r="O82" s="400">
        <v>0</v>
      </c>
      <c r="P82" s="400">
        <v>0</v>
      </c>
      <c r="Q82" s="400">
        <f>SUM(J82:P82)</f>
        <v>0.15000000000000002</v>
      </c>
      <c r="R82" s="775">
        <f>S82*1.2</f>
        <v>656.92164000000002</v>
      </c>
      <c r="S82" s="775">
        <v>547.43470000000002</v>
      </c>
      <c r="T82" s="67" t="s">
        <v>198</v>
      </c>
      <c r="U82" s="480" t="s">
        <v>1719</v>
      </c>
    </row>
    <row r="83" spans="1:21" s="508" customFormat="1" ht="46.8" x14ac:dyDescent="0.3">
      <c r="A83" s="504" t="s">
        <v>2808</v>
      </c>
      <c r="B83" s="515" t="s">
        <v>2503</v>
      </c>
      <c r="C83" s="506" t="s">
        <v>14</v>
      </c>
      <c r="D83" s="507">
        <v>10</v>
      </c>
      <c r="E83" s="67">
        <v>7.2</v>
      </c>
      <c r="F83" s="507">
        <v>26</v>
      </c>
      <c r="G83" s="507">
        <v>28</v>
      </c>
      <c r="H83" s="507" t="s">
        <v>221</v>
      </c>
      <c r="I83" s="793">
        <f>R83/(1-Q83)</f>
        <v>772.85371411764697</v>
      </c>
      <c r="J83" s="400">
        <v>0.05</v>
      </c>
      <c r="K83" s="400">
        <v>0.02</v>
      </c>
      <c r="L83" s="400">
        <v>0.03</v>
      </c>
      <c r="M83" s="400">
        <v>0.04</v>
      </c>
      <c r="N83" s="400">
        <v>0.01</v>
      </c>
      <c r="O83" s="400">
        <v>0</v>
      </c>
      <c r="P83" s="400">
        <v>0</v>
      </c>
      <c r="Q83" s="400">
        <f>SUM(J83:P83)</f>
        <v>0.15000000000000002</v>
      </c>
      <c r="R83" s="790">
        <f>S83*1.2</f>
        <v>656.92565699999989</v>
      </c>
      <c r="S83" s="775">
        <v>547.43804749999993</v>
      </c>
      <c r="T83" s="67" t="s">
        <v>198</v>
      </c>
      <c r="U83" s="480" t="s">
        <v>1719</v>
      </c>
    </row>
    <row r="84" spans="1:21" s="556" customFormat="1" x14ac:dyDescent="0.25">
      <c r="A84" s="572" t="s">
        <v>200</v>
      </c>
      <c r="B84" s="554"/>
      <c r="C84" s="555"/>
      <c r="D84" s="555"/>
      <c r="E84" s="568"/>
      <c r="F84" s="555"/>
      <c r="G84" s="555"/>
      <c r="H84" s="555"/>
      <c r="I84" s="811"/>
      <c r="J84" s="555"/>
      <c r="K84" s="555"/>
      <c r="L84" s="555"/>
      <c r="M84" s="555"/>
      <c r="N84" s="555"/>
      <c r="O84" s="555"/>
      <c r="P84" s="555"/>
      <c r="Q84" s="555"/>
      <c r="R84" s="785"/>
      <c r="S84" s="785"/>
      <c r="T84" s="555"/>
    </row>
    <row r="85" spans="1:21" s="508" customFormat="1" ht="46.8" x14ac:dyDescent="0.3">
      <c r="A85" s="504" t="s">
        <v>2809</v>
      </c>
      <c r="B85" s="515" t="s">
        <v>1737</v>
      </c>
      <c r="C85" s="506" t="s">
        <v>13</v>
      </c>
      <c r="D85" s="507">
        <v>16</v>
      </c>
      <c r="E85" s="67">
        <v>5.76</v>
      </c>
      <c r="F85" s="507">
        <v>19.2</v>
      </c>
      <c r="G85" s="507">
        <v>36</v>
      </c>
      <c r="H85" s="507" t="s">
        <v>12</v>
      </c>
      <c r="I85" s="793">
        <f>R85/(1-Q85)</f>
        <v>893.03181176470594</v>
      </c>
      <c r="J85" s="400">
        <v>0.05</v>
      </c>
      <c r="K85" s="400">
        <v>0.02</v>
      </c>
      <c r="L85" s="400">
        <v>0.03</v>
      </c>
      <c r="M85" s="400">
        <v>0.04</v>
      </c>
      <c r="N85" s="400">
        <v>0.01</v>
      </c>
      <c r="O85" s="400">
        <v>0</v>
      </c>
      <c r="P85" s="400">
        <v>0</v>
      </c>
      <c r="Q85" s="400">
        <f>SUM(J85:P85)</f>
        <v>0.15000000000000002</v>
      </c>
      <c r="R85" s="790">
        <f>S85*1.2</f>
        <v>759.07704000000001</v>
      </c>
      <c r="S85" s="775">
        <v>632.56420000000003</v>
      </c>
      <c r="T85" s="67" t="s">
        <v>198</v>
      </c>
      <c r="U85" s="480" t="s">
        <v>1719</v>
      </c>
    </row>
    <row r="86" spans="1:21" s="508" customFormat="1" ht="46.8" x14ac:dyDescent="0.3">
      <c r="A86" s="504" t="s">
        <v>2810</v>
      </c>
      <c r="B86" s="515" t="s">
        <v>2504</v>
      </c>
      <c r="C86" s="506" t="s">
        <v>14</v>
      </c>
      <c r="D86" s="507">
        <v>10</v>
      </c>
      <c r="E86" s="67">
        <v>7.2</v>
      </c>
      <c r="F86" s="507">
        <v>26</v>
      </c>
      <c r="G86" s="507">
        <v>28</v>
      </c>
      <c r="H86" s="507" t="s">
        <v>221</v>
      </c>
      <c r="I86" s="793">
        <f>R86/(1-Q86)</f>
        <v>893.03035764705862</v>
      </c>
      <c r="J86" s="400">
        <v>0.05</v>
      </c>
      <c r="K86" s="400">
        <v>0.02</v>
      </c>
      <c r="L86" s="400">
        <v>0.03</v>
      </c>
      <c r="M86" s="400">
        <v>0.04</v>
      </c>
      <c r="N86" s="400">
        <v>0.01</v>
      </c>
      <c r="O86" s="400">
        <v>0</v>
      </c>
      <c r="P86" s="400">
        <v>0</v>
      </c>
      <c r="Q86" s="400">
        <f>SUM(J86:P86)</f>
        <v>0.15000000000000002</v>
      </c>
      <c r="R86" s="790">
        <f>S86*1.2</f>
        <v>759.07580399999983</v>
      </c>
      <c r="S86" s="775">
        <v>632.5631699999999</v>
      </c>
      <c r="T86" s="67" t="s">
        <v>198</v>
      </c>
      <c r="U86" s="480" t="s">
        <v>1719</v>
      </c>
    </row>
    <row r="87" spans="1:21" x14ac:dyDescent="0.3">
      <c r="A87" s="553"/>
      <c r="B87" s="570"/>
      <c r="C87" s="502"/>
      <c r="D87" s="502"/>
      <c r="E87" s="502"/>
      <c r="F87" s="502"/>
      <c r="G87" s="502"/>
      <c r="H87" s="502"/>
      <c r="I87" s="814"/>
      <c r="J87" s="502"/>
      <c r="K87" s="502"/>
      <c r="L87" s="502"/>
      <c r="M87" s="502"/>
      <c r="N87" s="502"/>
      <c r="O87" s="502"/>
      <c r="P87" s="502"/>
      <c r="Q87" s="502"/>
      <c r="R87" s="814"/>
      <c r="S87" s="814"/>
      <c r="T87" s="707"/>
    </row>
    <row r="88" spans="1:21" ht="18" x14ac:dyDescent="0.3">
      <c r="A88" s="495" t="s">
        <v>48</v>
      </c>
      <c r="B88" s="496"/>
      <c r="C88" s="497"/>
      <c r="D88" s="497"/>
      <c r="E88" s="497"/>
      <c r="F88" s="498"/>
      <c r="G88" s="175"/>
      <c r="H88" s="175"/>
      <c r="I88" s="784"/>
      <c r="J88" s="175"/>
      <c r="K88" s="175"/>
      <c r="L88" s="175"/>
      <c r="M88" s="175"/>
      <c r="N88" s="175"/>
      <c r="O88" s="175"/>
      <c r="P88" s="175"/>
      <c r="Q88" s="175"/>
      <c r="R88" s="784"/>
      <c r="S88" s="784"/>
      <c r="T88" s="699"/>
      <c r="U88" s="175"/>
    </row>
    <row r="89" spans="1:21" s="556" customFormat="1" x14ac:dyDescent="0.25">
      <c r="A89" s="499" t="s">
        <v>205</v>
      </c>
      <c r="B89" s="554"/>
      <c r="C89" s="555"/>
      <c r="D89" s="555"/>
      <c r="E89" s="568"/>
      <c r="F89" s="555"/>
      <c r="G89" s="555"/>
      <c r="H89" s="555"/>
      <c r="I89" s="785"/>
      <c r="J89" s="555"/>
      <c r="K89" s="555"/>
      <c r="L89" s="555"/>
      <c r="M89" s="555"/>
      <c r="N89" s="555"/>
      <c r="O89" s="555"/>
      <c r="P89" s="555"/>
      <c r="Q89" s="555"/>
      <c r="R89" s="785"/>
      <c r="S89" s="785"/>
      <c r="T89" s="705"/>
    </row>
    <row r="90" spans="1:21" s="547" customFormat="1" ht="46.8" x14ac:dyDescent="0.3">
      <c r="A90" s="573" t="s">
        <v>168</v>
      </c>
      <c r="B90" s="505" t="s">
        <v>125</v>
      </c>
      <c r="C90" s="574" t="s">
        <v>13</v>
      </c>
      <c r="D90" s="507">
        <v>16</v>
      </c>
      <c r="E90" s="67">
        <v>5.76</v>
      </c>
      <c r="F90" s="507">
        <v>19.7</v>
      </c>
      <c r="G90" s="507">
        <v>36</v>
      </c>
      <c r="H90" s="507" t="s">
        <v>38</v>
      </c>
      <c r="I90" s="775">
        <f>R90/(1-Q90)</f>
        <v>11.124000000000001</v>
      </c>
      <c r="J90" s="399">
        <v>0.05</v>
      </c>
      <c r="K90" s="400">
        <v>0.02</v>
      </c>
      <c r="L90" s="399">
        <v>0.03</v>
      </c>
      <c r="M90" s="399">
        <v>0.04</v>
      </c>
      <c r="N90" s="400">
        <v>0.01</v>
      </c>
      <c r="O90" s="400">
        <v>0.1</v>
      </c>
      <c r="P90" s="399">
        <v>0</v>
      </c>
      <c r="Q90" s="399">
        <f>SUM(J90:P90)</f>
        <v>0.25</v>
      </c>
      <c r="R90" s="775">
        <f t="shared" ref="R90:R92" si="5">S90*1.2</f>
        <v>8.343</v>
      </c>
      <c r="S90" s="775">
        <v>6.9525000000000006</v>
      </c>
      <c r="T90" s="58" t="s">
        <v>198</v>
      </c>
      <c r="U90" s="58" t="s">
        <v>1720</v>
      </c>
    </row>
    <row r="91" spans="1:21" s="547" customFormat="1" ht="46.8" x14ac:dyDescent="0.3">
      <c r="A91" s="573" t="s">
        <v>1926</v>
      </c>
      <c r="B91" s="505" t="s">
        <v>1948</v>
      </c>
      <c r="C91" s="574" t="s">
        <v>14</v>
      </c>
      <c r="D91" s="507">
        <v>10</v>
      </c>
      <c r="E91" s="67">
        <v>7.2</v>
      </c>
      <c r="F91" s="507">
        <v>24.5</v>
      </c>
      <c r="G91" s="507">
        <v>28</v>
      </c>
      <c r="H91" s="507" t="s">
        <v>38</v>
      </c>
      <c r="I91" s="775">
        <f>R91/(1-Q91)</f>
        <v>11.124000000000001</v>
      </c>
      <c r="J91" s="399">
        <v>0.05</v>
      </c>
      <c r="K91" s="400">
        <v>0.02</v>
      </c>
      <c r="L91" s="399">
        <v>0.03</v>
      </c>
      <c r="M91" s="399">
        <v>0.04</v>
      </c>
      <c r="N91" s="400">
        <v>0.01</v>
      </c>
      <c r="O91" s="400">
        <v>0.1</v>
      </c>
      <c r="P91" s="399">
        <v>0</v>
      </c>
      <c r="Q91" s="399">
        <f>SUM(J91:P91)</f>
        <v>0.25</v>
      </c>
      <c r="R91" s="775">
        <f t="shared" si="5"/>
        <v>8.343</v>
      </c>
      <c r="S91" s="775">
        <v>6.9525000000000006</v>
      </c>
      <c r="T91" s="58" t="s">
        <v>198</v>
      </c>
      <c r="U91" s="58" t="s">
        <v>1720</v>
      </c>
    </row>
    <row r="92" spans="1:21" s="547" customFormat="1" ht="62.4" x14ac:dyDescent="0.3">
      <c r="A92" s="573" t="s">
        <v>169</v>
      </c>
      <c r="B92" s="505" t="s">
        <v>131</v>
      </c>
      <c r="C92" s="574" t="s">
        <v>13</v>
      </c>
      <c r="D92" s="507">
        <v>16</v>
      </c>
      <c r="E92" s="67">
        <v>5.76</v>
      </c>
      <c r="F92" s="507">
        <v>19.7</v>
      </c>
      <c r="G92" s="507">
        <v>36</v>
      </c>
      <c r="H92" s="507" t="s">
        <v>17</v>
      </c>
      <c r="I92" s="775">
        <f>R92/(1-Q92)</f>
        <v>11.124000000000001</v>
      </c>
      <c r="J92" s="399">
        <v>0.05</v>
      </c>
      <c r="K92" s="400">
        <v>0.02</v>
      </c>
      <c r="L92" s="399">
        <v>0.03</v>
      </c>
      <c r="M92" s="399">
        <v>0.04</v>
      </c>
      <c r="N92" s="400">
        <v>0.01</v>
      </c>
      <c r="O92" s="400">
        <v>0.1</v>
      </c>
      <c r="P92" s="399">
        <v>0</v>
      </c>
      <c r="Q92" s="399">
        <f>SUM(J92:P92)</f>
        <v>0.25</v>
      </c>
      <c r="R92" s="775">
        <f t="shared" si="5"/>
        <v>8.343</v>
      </c>
      <c r="S92" s="775">
        <v>6.9525000000000006</v>
      </c>
      <c r="T92" s="58" t="s">
        <v>198</v>
      </c>
      <c r="U92" s="58" t="s">
        <v>1720</v>
      </c>
    </row>
    <row r="93" spans="1:21" s="556" customFormat="1" x14ac:dyDescent="0.25">
      <c r="A93" s="499" t="s">
        <v>205</v>
      </c>
      <c r="B93" s="554"/>
      <c r="C93" s="555"/>
      <c r="D93" s="555"/>
      <c r="E93" s="568"/>
      <c r="F93" s="555"/>
      <c r="G93" s="555"/>
      <c r="H93" s="555"/>
      <c r="I93" s="785"/>
      <c r="J93" s="555"/>
      <c r="K93" s="555"/>
      <c r="L93" s="555"/>
      <c r="M93" s="555"/>
      <c r="N93" s="555"/>
      <c r="O93" s="555"/>
      <c r="P93" s="555"/>
      <c r="Q93" s="555"/>
      <c r="R93" s="785"/>
      <c r="S93" s="785"/>
      <c r="T93" s="555"/>
    </row>
    <row r="94" spans="1:21" s="547" customFormat="1" ht="46.8" x14ac:dyDescent="0.3">
      <c r="A94" s="573" t="s">
        <v>170</v>
      </c>
      <c r="B94" s="505" t="s">
        <v>126</v>
      </c>
      <c r="C94" s="574" t="s">
        <v>13</v>
      </c>
      <c r="D94" s="507">
        <v>16</v>
      </c>
      <c r="E94" s="67">
        <v>5.76</v>
      </c>
      <c r="F94" s="507">
        <v>18.7</v>
      </c>
      <c r="G94" s="507">
        <v>36</v>
      </c>
      <c r="H94" s="507" t="s">
        <v>38</v>
      </c>
      <c r="I94" s="775">
        <f>R94/(1-Q94)</f>
        <v>13.546560000000001</v>
      </c>
      <c r="J94" s="399">
        <v>0.05</v>
      </c>
      <c r="K94" s="400">
        <v>0.02</v>
      </c>
      <c r="L94" s="399">
        <v>0.03</v>
      </c>
      <c r="M94" s="399">
        <v>0.04</v>
      </c>
      <c r="N94" s="400">
        <v>0.01</v>
      </c>
      <c r="O94" s="400">
        <v>0.1</v>
      </c>
      <c r="P94" s="399">
        <v>0</v>
      </c>
      <c r="Q94" s="399">
        <f>SUM(J94:P94)</f>
        <v>0.25</v>
      </c>
      <c r="R94" s="775">
        <f>S94*1.2</f>
        <v>10.159920000000001</v>
      </c>
      <c r="S94" s="775">
        <v>8.4666000000000015</v>
      </c>
      <c r="T94" s="58" t="s">
        <v>198</v>
      </c>
      <c r="U94" s="58" t="s">
        <v>1720</v>
      </c>
    </row>
    <row r="95" spans="1:21" s="556" customFormat="1" x14ac:dyDescent="0.25">
      <c r="A95" s="499" t="s">
        <v>200</v>
      </c>
      <c r="B95" s="554"/>
      <c r="C95" s="555"/>
      <c r="D95" s="555"/>
      <c r="E95" s="568"/>
      <c r="F95" s="555"/>
      <c r="G95" s="555"/>
      <c r="H95" s="555"/>
      <c r="I95" s="785"/>
      <c r="J95" s="555"/>
      <c r="K95" s="555"/>
      <c r="L95" s="555"/>
      <c r="M95" s="555"/>
      <c r="N95" s="555"/>
      <c r="O95" s="555"/>
      <c r="P95" s="555"/>
      <c r="Q95" s="555"/>
      <c r="R95" s="785"/>
      <c r="S95" s="785"/>
      <c r="T95" s="705"/>
      <c r="U95" s="555"/>
    </row>
    <row r="96" spans="1:21" s="547" customFormat="1" ht="46.8" x14ac:dyDescent="0.3">
      <c r="A96" s="573" t="s">
        <v>171</v>
      </c>
      <c r="B96" s="575" t="s">
        <v>127</v>
      </c>
      <c r="C96" s="574" t="s">
        <v>13</v>
      </c>
      <c r="D96" s="507">
        <v>16</v>
      </c>
      <c r="E96" s="67">
        <v>5.76</v>
      </c>
      <c r="F96" s="507">
        <v>19.100000000000001</v>
      </c>
      <c r="G96" s="507">
        <v>36</v>
      </c>
      <c r="H96" s="507" t="s">
        <v>64</v>
      </c>
      <c r="I96" s="775">
        <f>R96/(1-Q96)</f>
        <v>15.359360000000001</v>
      </c>
      <c r="J96" s="399">
        <v>0.05</v>
      </c>
      <c r="K96" s="400">
        <v>0.02</v>
      </c>
      <c r="L96" s="399">
        <v>0.03</v>
      </c>
      <c r="M96" s="399">
        <v>0.04</v>
      </c>
      <c r="N96" s="400">
        <v>0.01</v>
      </c>
      <c r="O96" s="400">
        <v>0.1</v>
      </c>
      <c r="P96" s="399">
        <v>0</v>
      </c>
      <c r="Q96" s="399">
        <f>SUM(J96:P96)</f>
        <v>0.25</v>
      </c>
      <c r="R96" s="775">
        <f>S96*1.2</f>
        <v>11.51952</v>
      </c>
      <c r="S96" s="775">
        <v>9.5996000000000006</v>
      </c>
      <c r="T96" s="58" t="s">
        <v>198</v>
      </c>
      <c r="U96" s="58" t="s">
        <v>1720</v>
      </c>
    </row>
    <row r="97" spans="1:21" x14ac:dyDescent="0.3">
      <c r="A97" s="553"/>
      <c r="B97" s="570"/>
      <c r="C97" s="502"/>
      <c r="D97" s="502"/>
      <c r="E97" s="502"/>
      <c r="F97" s="502"/>
      <c r="G97" s="502"/>
      <c r="H97" s="502"/>
      <c r="I97" s="814"/>
      <c r="J97" s="502"/>
      <c r="K97" s="502"/>
      <c r="L97" s="502"/>
      <c r="M97" s="502"/>
      <c r="N97" s="502"/>
      <c r="O97" s="502"/>
      <c r="P97" s="502"/>
      <c r="Q97" s="502"/>
      <c r="R97" s="814"/>
      <c r="S97" s="814"/>
      <c r="T97" s="707"/>
    </row>
    <row r="98" spans="1:21" ht="29.1" customHeight="1" x14ac:dyDescent="0.3">
      <c r="A98" s="495" t="s">
        <v>2257</v>
      </c>
      <c r="B98" s="496"/>
      <c r="C98" s="497"/>
      <c r="D98" s="497"/>
      <c r="E98" s="497"/>
      <c r="F98" s="498"/>
      <c r="G98" s="175"/>
      <c r="H98" s="175"/>
      <c r="I98" s="784"/>
      <c r="J98" s="175"/>
      <c r="K98" s="175"/>
      <c r="L98" s="175"/>
      <c r="M98" s="175"/>
      <c r="N98" s="175"/>
      <c r="O98" s="175"/>
      <c r="P98" s="175"/>
      <c r="Q98" s="175"/>
      <c r="R98" s="784"/>
      <c r="S98" s="784"/>
      <c r="T98" s="699"/>
      <c r="U98" s="175"/>
    </row>
    <row r="99" spans="1:21" s="564" customFormat="1" ht="27.75" customHeight="1" x14ac:dyDescent="0.25">
      <c r="A99" s="560" t="s">
        <v>40</v>
      </c>
      <c r="B99" s="576"/>
      <c r="C99" s="577"/>
      <c r="D99" s="576"/>
      <c r="E99" s="576"/>
      <c r="F99" s="576"/>
      <c r="G99" s="576"/>
      <c r="H99" s="576"/>
      <c r="I99" s="815"/>
      <c r="J99" s="562"/>
      <c r="K99" s="562"/>
      <c r="L99" s="562"/>
      <c r="M99" s="562"/>
      <c r="N99" s="562"/>
      <c r="O99" s="562"/>
      <c r="P99" s="562"/>
      <c r="Q99" s="562"/>
      <c r="R99" s="815"/>
      <c r="S99" s="815"/>
      <c r="T99" s="708"/>
    </row>
    <row r="100" spans="1:21" s="547" customFormat="1" ht="46.8" x14ac:dyDescent="0.3">
      <c r="A100" s="573" t="s">
        <v>246</v>
      </c>
      <c r="B100" s="575" t="s">
        <v>194</v>
      </c>
      <c r="C100" s="574" t="s">
        <v>20</v>
      </c>
      <c r="D100" s="507">
        <v>14</v>
      </c>
      <c r="E100" s="67">
        <v>5.04</v>
      </c>
      <c r="F100" s="507">
        <v>23</v>
      </c>
      <c r="G100" s="507">
        <v>36</v>
      </c>
      <c r="H100" s="507" t="s">
        <v>17</v>
      </c>
      <c r="I100" s="775">
        <f t="shared" ref="I100:I101" si="6">R100/(1-Q100)</f>
        <v>21.68768</v>
      </c>
      <c r="J100" s="399">
        <v>0.05</v>
      </c>
      <c r="K100" s="400">
        <v>0.02</v>
      </c>
      <c r="L100" s="399">
        <v>0.03</v>
      </c>
      <c r="M100" s="399">
        <v>0.04</v>
      </c>
      <c r="N100" s="400">
        <v>0.01</v>
      </c>
      <c r="O100" s="400">
        <v>0.1</v>
      </c>
      <c r="P100" s="399">
        <v>0</v>
      </c>
      <c r="Q100" s="399">
        <f>SUM(J100:P100)</f>
        <v>0.25</v>
      </c>
      <c r="R100" s="775">
        <f>S100*1.2</f>
        <v>16.26576</v>
      </c>
      <c r="S100" s="775">
        <v>13.5548</v>
      </c>
      <c r="T100" s="58" t="s">
        <v>198</v>
      </c>
      <c r="U100" s="58" t="s">
        <v>1720</v>
      </c>
    </row>
    <row r="101" spans="1:21" s="547" customFormat="1" ht="46.8" x14ac:dyDescent="0.3">
      <c r="A101" s="573" t="s">
        <v>247</v>
      </c>
      <c r="B101" s="575" t="s">
        <v>195</v>
      </c>
      <c r="C101" s="574" t="s">
        <v>35</v>
      </c>
      <c r="D101" s="507">
        <v>8</v>
      </c>
      <c r="E101" s="67">
        <v>5.76</v>
      </c>
      <c r="F101" s="507">
        <v>26</v>
      </c>
      <c r="G101" s="507">
        <v>28</v>
      </c>
      <c r="H101" s="507" t="s">
        <v>17</v>
      </c>
      <c r="I101" s="775">
        <f t="shared" si="6"/>
        <v>21.68768</v>
      </c>
      <c r="J101" s="399">
        <v>0.05</v>
      </c>
      <c r="K101" s="400">
        <v>0.02</v>
      </c>
      <c r="L101" s="399">
        <v>0.03</v>
      </c>
      <c r="M101" s="399">
        <v>0.04</v>
      </c>
      <c r="N101" s="400">
        <v>0.01</v>
      </c>
      <c r="O101" s="400">
        <v>0.1</v>
      </c>
      <c r="P101" s="399">
        <v>0</v>
      </c>
      <c r="Q101" s="399">
        <f>SUM(J101:P101)</f>
        <v>0.25</v>
      </c>
      <c r="R101" s="775">
        <f>S101*1.2</f>
        <v>16.26576</v>
      </c>
      <c r="S101" s="775">
        <v>13.5548</v>
      </c>
      <c r="T101" s="58" t="s">
        <v>198</v>
      </c>
      <c r="U101" s="58" t="s">
        <v>1720</v>
      </c>
    </row>
    <row r="102" spans="1:21" ht="14.4" x14ac:dyDescent="0.3">
      <c r="A102" s="578" t="s">
        <v>40</v>
      </c>
      <c r="B102" s="579"/>
      <c r="C102" s="562"/>
      <c r="D102" s="562"/>
      <c r="E102" s="562"/>
      <c r="F102" s="562"/>
      <c r="G102" s="562"/>
      <c r="H102" s="562"/>
      <c r="I102" s="789"/>
      <c r="J102" s="562"/>
      <c r="K102" s="562"/>
      <c r="L102" s="562"/>
      <c r="M102" s="562"/>
      <c r="N102" s="562"/>
      <c r="O102" s="562"/>
      <c r="P102" s="562"/>
      <c r="Q102" s="562"/>
      <c r="R102" s="829"/>
      <c r="S102" s="829"/>
      <c r="T102" s="562"/>
      <c r="U102" s="564"/>
    </row>
    <row r="103" spans="1:21" s="547" customFormat="1" ht="46.8" x14ac:dyDescent="0.3">
      <c r="A103" s="580" t="s">
        <v>1959</v>
      </c>
      <c r="B103" s="505" t="s">
        <v>1960</v>
      </c>
      <c r="C103" s="528" t="s">
        <v>20</v>
      </c>
      <c r="D103" s="516">
        <v>14</v>
      </c>
      <c r="E103" s="58">
        <v>5.04</v>
      </c>
      <c r="F103" s="516">
        <v>22.6</v>
      </c>
      <c r="G103" s="516">
        <v>36</v>
      </c>
      <c r="H103" s="507" t="s">
        <v>64</v>
      </c>
      <c r="I103" s="775">
        <f t="shared" ref="I103" si="7">R103/(1-Q103)</f>
        <v>23.858260799999996</v>
      </c>
      <c r="J103" s="399">
        <v>0.05</v>
      </c>
      <c r="K103" s="400">
        <v>0.02</v>
      </c>
      <c r="L103" s="399">
        <v>0.03</v>
      </c>
      <c r="M103" s="399">
        <v>0.04</v>
      </c>
      <c r="N103" s="400">
        <v>0.01</v>
      </c>
      <c r="O103" s="400">
        <v>0.1</v>
      </c>
      <c r="P103" s="402">
        <v>0</v>
      </c>
      <c r="Q103" s="399">
        <f>SUM(J103:P103)</f>
        <v>0.25</v>
      </c>
      <c r="R103" s="775">
        <f>S103*1.2</f>
        <v>17.893695599999997</v>
      </c>
      <c r="S103" s="775">
        <v>14.911413</v>
      </c>
      <c r="T103" s="58" t="s">
        <v>198</v>
      </c>
      <c r="U103" s="58" t="s">
        <v>1720</v>
      </c>
    </row>
    <row r="104" spans="1:21" ht="14.4" x14ac:dyDescent="0.3">
      <c r="A104" s="578" t="s">
        <v>47</v>
      </c>
      <c r="B104" s="579"/>
      <c r="C104" s="562"/>
      <c r="D104" s="562"/>
      <c r="E104" s="562"/>
      <c r="F104" s="562"/>
      <c r="G104" s="562"/>
      <c r="H104" s="562"/>
      <c r="I104" s="789"/>
      <c r="J104" s="562"/>
      <c r="K104" s="562"/>
      <c r="L104" s="562"/>
      <c r="M104" s="562"/>
      <c r="N104" s="562"/>
      <c r="O104" s="562"/>
      <c r="P104" s="562"/>
      <c r="Q104" s="562"/>
      <c r="R104" s="789"/>
      <c r="S104" s="789"/>
      <c r="T104" s="706"/>
      <c r="U104" s="564"/>
    </row>
    <row r="105" spans="1:21" ht="46.8" x14ac:dyDescent="0.3">
      <c r="A105" s="580" t="s">
        <v>1774</v>
      </c>
      <c r="B105" s="505" t="s">
        <v>1961</v>
      </c>
      <c r="C105" s="581" t="s">
        <v>20</v>
      </c>
      <c r="D105" s="516">
        <v>14</v>
      </c>
      <c r="E105" s="58">
        <v>5.04</v>
      </c>
      <c r="F105" s="516">
        <v>23</v>
      </c>
      <c r="G105" s="516">
        <v>36</v>
      </c>
      <c r="H105" s="516" t="s">
        <v>64</v>
      </c>
      <c r="I105" s="775">
        <f>R105/(1-Q105)</f>
        <v>26.244086880000001</v>
      </c>
      <c r="J105" s="399">
        <v>0.05</v>
      </c>
      <c r="K105" s="399">
        <v>0.02</v>
      </c>
      <c r="L105" s="399">
        <v>0.03</v>
      </c>
      <c r="M105" s="399">
        <v>0.04</v>
      </c>
      <c r="N105" s="399">
        <v>0.01</v>
      </c>
      <c r="O105" s="399">
        <v>0.1</v>
      </c>
      <c r="P105" s="399">
        <v>0</v>
      </c>
      <c r="Q105" s="399">
        <f>SUM(J105:P105)</f>
        <v>0.25</v>
      </c>
      <c r="R105" s="775">
        <f>S105*1.2</f>
        <v>19.683065160000002</v>
      </c>
      <c r="S105" s="775">
        <v>16.402554300000002</v>
      </c>
      <c r="T105" s="58" t="s">
        <v>198</v>
      </c>
      <c r="U105" s="58" t="s">
        <v>1720</v>
      </c>
    </row>
    <row r="106" spans="1:21" s="547" customFormat="1" ht="18" x14ac:dyDescent="0.3">
      <c r="A106" s="582"/>
      <c r="B106" s="583"/>
      <c r="C106" s="584"/>
      <c r="D106" s="511"/>
      <c r="E106" s="512"/>
      <c r="F106" s="511"/>
      <c r="G106" s="511"/>
      <c r="H106" s="511"/>
      <c r="I106" s="816"/>
      <c r="J106" s="517"/>
      <c r="K106" s="518"/>
      <c r="L106" s="517"/>
      <c r="M106" s="517"/>
      <c r="N106" s="518"/>
      <c r="O106" s="518"/>
      <c r="P106" s="517"/>
      <c r="Q106" s="517"/>
      <c r="R106" s="816"/>
      <c r="S106" s="816"/>
      <c r="T106" s="519"/>
      <c r="U106" s="114"/>
    </row>
    <row r="107" spans="1:21" s="585" customFormat="1" ht="18" x14ac:dyDescent="0.3">
      <c r="A107" s="558"/>
      <c r="B107" s="558"/>
      <c r="C107" s="558"/>
      <c r="D107" s="558"/>
      <c r="E107" s="558"/>
      <c r="F107" s="558"/>
      <c r="G107" s="558"/>
      <c r="H107" s="558"/>
      <c r="I107" s="816"/>
      <c r="J107" s="558"/>
      <c r="K107" s="558"/>
      <c r="L107" s="558"/>
      <c r="M107" s="558"/>
      <c r="N107" s="558"/>
      <c r="O107" s="558"/>
      <c r="P107" s="558"/>
      <c r="Q107" s="558"/>
      <c r="R107" s="816"/>
      <c r="S107" s="816"/>
      <c r="T107" s="519"/>
    </row>
    <row r="108" spans="1:21" ht="29.1" customHeight="1" x14ac:dyDescent="0.3">
      <c r="A108" s="495" t="s">
        <v>2258</v>
      </c>
      <c r="B108" s="496"/>
      <c r="C108" s="497"/>
      <c r="D108" s="497"/>
      <c r="E108" s="497"/>
      <c r="F108" s="498"/>
      <c r="G108" s="175"/>
      <c r="H108" s="175"/>
      <c r="I108" s="784"/>
      <c r="J108" s="175"/>
      <c r="K108" s="175"/>
      <c r="L108" s="175"/>
      <c r="M108" s="175"/>
      <c r="N108" s="175"/>
      <c r="O108" s="175"/>
      <c r="P108" s="175"/>
      <c r="Q108" s="175"/>
      <c r="R108" s="784"/>
      <c r="S108" s="784"/>
      <c r="T108" s="699"/>
      <c r="U108" s="175"/>
    </row>
    <row r="109" spans="1:21" ht="14.4" x14ac:dyDescent="0.3">
      <c r="A109" s="578" t="s">
        <v>205</v>
      </c>
      <c r="B109" s="579"/>
      <c r="C109" s="562"/>
      <c r="D109" s="562"/>
      <c r="E109" s="562"/>
      <c r="F109" s="562"/>
      <c r="G109" s="562"/>
      <c r="H109" s="562"/>
      <c r="I109" s="789"/>
      <c r="J109" s="562"/>
      <c r="K109" s="562"/>
      <c r="L109" s="562"/>
      <c r="M109" s="562"/>
      <c r="N109" s="562"/>
      <c r="O109" s="562"/>
      <c r="P109" s="562"/>
      <c r="Q109" s="562"/>
      <c r="R109" s="829"/>
      <c r="S109" s="829"/>
      <c r="T109" s="562"/>
      <c r="U109" s="564"/>
    </row>
    <row r="110" spans="1:21" s="547" customFormat="1" ht="46.8" x14ac:dyDescent="0.3">
      <c r="A110" s="580" t="s">
        <v>209</v>
      </c>
      <c r="B110" s="505" t="s">
        <v>210</v>
      </c>
      <c r="C110" s="528" t="s">
        <v>19</v>
      </c>
      <c r="D110" s="516">
        <v>8</v>
      </c>
      <c r="E110" s="58">
        <v>2.88</v>
      </c>
      <c r="F110" s="516">
        <v>22</v>
      </c>
      <c r="G110" s="516">
        <v>52</v>
      </c>
      <c r="H110" s="507" t="s">
        <v>38</v>
      </c>
      <c r="I110" s="775">
        <f>R110/(1-Q110)</f>
        <v>27.175520000000002</v>
      </c>
      <c r="J110" s="399">
        <v>0.05</v>
      </c>
      <c r="K110" s="400">
        <v>0.02</v>
      </c>
      <c r="L110" s="399">
        <v>0.03</v>
      </c>
      <c r="M110" s="399">
        <v>0.04</v>
      </c>
      <c r="N110" s="400">
        <v>0.01</v>
      </c>
      <c r="O110" s="400">
        <v>0.1</v>
      </c>
      <c r="P110" s="402">
        <v>0</v>
      </c>
      <c r="Q110" s="399">
        <f>SUM(J110:P110)</f>
        <v>0.25</v>
      </c>
      <c r="R110" s="775">
        <f>S110*1.2</f>
        <v>20.381640000000001</v>
      </c>
      <c r="S110" s="775">
        <v>16.9847</v>
      </c>
      <c r="T110" s="58" t="s">
        <v>198</v>
      </c>
      <c r="U110" s="58" t="s">
        <v>1720</v>
      </c>
    </row>
    <row r="111" spans="1:21" ht="14.4" x14ac:dyDescent="0.3">
      <c r="A111" s="578" t="s">
        <v>205</v>
      </c>
      <c r="B111" s="579"/>
      <c r="C111" s="562"/>
      <c r="D111" s="562"/>
      <c r="E111" s="562"/>
      <c r="F111" s="562"/>
      <c r="G111" s="562"/>
      <c r="H111" s="562"/>
      <c r="I111" s="789"/>
      <c r="J111" s="562"/>
      <c r="K111" s="562"/>
      <c r="L111" s="562"/>
      <c r="M111" s="562"/>
      <c r="N111" s="562"/>
      <c r="O111" s="562"/>
      <c r="P111" s="562"/>
      <c r="Q111" s="562"/>
      <c r="R111" s="829"/>
      <c r="S111" s="829"/>
      <c r="T111" s="562"/>
      <c r="U111" s="564"/>
    </row>
    <row r="112" spans="1:21" s="547" customFormat="1" ht="46.8" x14ac:dyDescent="0.3">
      <c r="A112" s="580" t="s">
        <v>1962</v>
      </c>
      <c r="B112" s="505" t="s">
        <v>1963</v>
      </c>
      <c r="C112" s="528" t="s">
        <v>19</v>
      </c>
      <c r="D112" s="516">
        <v>8</v>
      </c>
      <c r="E112" s="58">
        <v>2.88</v>
      </c>
      <c r="F112" s="516">
        <v>21.3</v>
      </c>
      <c r="G112" s="516">
        <v>52</v>
      </c>
      <c r="H112" s="507" t="s">
        <v>38</v>
      </c>
      <c r="I112" s="775">
        <f>R112/(1-Q112)</f>
        <v>29.897150800000002</v>
      </c>
      <c r="J112" s="399">
        <v>0.05</v>
      </c>
      <c r="K112" s="400">
        <v>0.02</v>
      </c>
      <c r="L112" s="399">
        <v>0.03</v>
      </c>
      <c r="M112" s="399">
        <v>0.04</v>
      </c>
      <c r="N112" s="400">
        <v>0.01</v>
      </c>
      <c r="O112" s="400">
        <v>0.1</v>
      </c>
      <c r="P112" s="402">
        <v>0</v>
      </c>
      <c r="Q112" s="399">
        <f t="shared" ref="Q112" si="8">SUM(J112:P112)</f>
        <v>0.25</v>
      </c>
      <c r="R112" s="775">
        <f>S112*1.2</f>
        <v>22.422863100000001</v>
      </c>
      <c r="S112" s="775">
        <v>18.685719250000002</v>
      </c>
      <c r="T112" s="58" t="s">
        <v>198</v>
      </c>
      <c r="U112" s="58" t="s">
        <v>1720</v>
      </c>
    </row>
    <row r="113" spans="1:21" ht="14.4" x14ac:dyDescent="0.3">
      <c r="A113" s="578" t="s">
        <v>200</v>
      </c>
      <c r="B113" s="579"/>
      <c r="C113" s="562"/>
      <c r="D113" s="562"/>
      <c r="E113" s="562"/>
      <c r="F113" s="562"/>
      <c r="G113" s="562"/>
      <c r="H113" s="562"/>
      <c r="I113" s="789"/>
      <c r="J113" s="562"/>
      <c r="K113" s="562"/>
      <c r="L113" s="562"/>
      <c r="M113" s="562"/>
      <c r="N113" s="562"/>
      <c r="O113" s="562"/>
      <c r="P113" s="562"/>
      <c r="Q113" s="562"/>
      <c r="R113" s="829"/>
      <c r="S113" s="829"/>
      <c r="T113" s="562"/>
      <c r="U113" s="564"/>
    </row>
    <row r="114" spans="1:21" s="547" customFormat="1" ht="46.8" x14ac:dyDescent="0.3">
      <c r="A114" s="580" t="s">
        <v>1775</v>
      </c>
      <c r="B114" s="505" t="s">
        <v>1964</v>
      </c>
      <c r="C114" s="528" t="s">
        <v>19</v>
      </c>
      <c r="D114" s="516">
        <v>8</v>
      </c>
      <c r="E114" s="58">
        <v>2.88</v>
      </c>
      <c r="F114" s="516">
        <v>22</v>
      </c>
      <c r="G114" s="516">
        <v>52</v>
      </c>
      <c r="H114" s="507" t="s">
        <v>38</v>
      </c>
      <c r="I114" s="775">
        <f>R114/(1-Q114)</f>
        <v>32.886865879999995</v>
      </c>
      <c r="J114" s="399">
        <v>0.05</v>
      </c>
      <c r="K114" s="400">
        <v>0.02</v>
      </c>
      <c r="L114" s="399">
        <v>0.03</v>
      </c>
      <c r="M114" s="399">
        <v>0.04</v>
      </c>
      <c r="N114" s="400">
        <v>0.01</v>
      </c>
      <c r="O114" s="400">
        <v>0.1</v>
      </c>
      <c r="P114" s="402">
        <v>0</v>
      </c>
      <c r="Q114" s="399">
        <f t="shared" ref="Q114" si="9">SUM(J114:P114)</f>
        <v>0.25</v>
      </c>
      <c r="R114" s="775">
        <f>S114*1.2</f>
        <v>24.665149409999998</v>
      </c>
      <c r="S114" s="775">
        <v>20.554291174999999</v>
      </c>
      <c r="T114" s="58" t="s">
        <v>198</v>
      </c>
      <c r="U114" s="58" t="s">
        <v>1720</v>
      </c>
    </row>
    <row r="115" spans="1:21" ht="14.4" x14ac:dyDescent="0.3">
      <c r="A115" s="578" t="s">
        <v>211</v>
      </c>
      <c r="B115" s="579"/>
      <c r="C115" s="562"/>
      <c r="D115" s="562"/>
      <c r="E115" s="562"/>
      <c r="F115" s="562"/>
      <c r="G115" s="562"/>
      <c r="H115" s="562"/>
      <c r="I115" s="789"/>
      <c r="J115" s="562"/>
      <c r="K115" s="562"/>
      <c r="L115" s="562"/>
      <c r="M115" s="562"/>
      <c r="N115" s="562"/>
      <c r="O115" s="562"/>
      <c r="P115" s="562"/>
      <c r="Q115" s="562"/>
      <c r="R115" s="829"/>
      <c r="S115" s="829"/>
      <c r="T115" s="562"/>
      <c r="U115" s="564"/>
    </row>
    <row r="116" spans="1:21" s="547" customFormat="1" ht="46.8" x14ac:dyDescent="0.3">
      <c r="A116" s="580" t="s">
        <v>1965</v>
      </c>
      <c r="B116" s="505" t="s">
        <v>1776</v>
      </c>
      <c r="C116" s="528" t="s">
        <v>24</v>
      </c>
      <c r="D116" s="516">
        <v>8</v>
      </c>
      <c r="E116" s="58">
        <v>3.6</v>
      </c>
      <c r="F116" s="516">
        <v>27.7</v>
      </c>
      <c r="G116" s="516">
        <v>27</v>
      </c>
      <c r="H116" s="507" t="s">
        <v>17</v>
      </c>
      <c r="I116" s="775">
        <f t="shared" ref="I116:I118" si="10">R116/(1-Q116)</f>
        <v>43.486764799999996</v>
      </c>
      <c r="J116" s="399">
        <v>0.05</v>
      </c>
      <c r="K116" s="400">
        <v>0.02</v>
      </c>
      <c r="L116" s="399">
        <v>0.03</v>
      </c>
      <c r="M116" s="399">
        <v>0.04</v>
      </c>
      <c r="N116" s="400">
        <v>0.01</v>
      </c>
      <c r="O116" s="400">
        <v>0.1</v>
      </c>
      <c r="P116" s="402">
        <v>0</v>
      </c>
      <c r="Q116" s="399">
        <f t="shared" ref="Q116:Q118" si="11">SUM(J116:P116)</f>
        <v>0.25</v>
      </c>
      <c r="R116" s="775">
        <f>S116*1.2</f>
        <v>32.615073599999995</v>
      </c>
      <c r="S116" s="775">
        <v>27.179227999999998</v>
      </c>
      <c r="T116" s="58" t="s">
        <v>198</v>
      </c>
      <c r="U116" s="58" t="s">
        <v>1720</v>
      </c>
    </row>
    <row r="117" spans="1:21" s="547" customFormat="1" ht="46.8" x14ac:dyDescent="0.3">
      <c r="A117" s="580" t="s">
        <v>1966</v>
      </c>
      <c r="B117" s="505" t="s">
        <v>1777</v>
      </c>
      <c r="C117" s="528" t="s">
        <v>25</v>
      </c>
      <c r="D117" s="516">
        <v>8</v>
      </c>
      <c r="E117" s="58">
        <v>4.32</v>
      </c>
      <c r="F117" s="516">
        <v>33.200000000000003</v>
      </c>
      <c r="G117" s="516">
        <v>27</v>
      </c>
      <c r="H117" s="507" t="s">
        <v>17</v>
      </c>
      <c r="I117" s="775">
        <f t="shared" si="10"/>
        <v>43.486764799999996</v>
      </c>
      <c r="J117" s="399">
        <v>0.05</v>
      </c>
      <c r="K117" s="400">
        <v>0.02</v>
      </c>
      <c r="L117" s="399">
        <v>0.03</v>
      </c>
      <c r="M117" s="399">
        <v>0.04</v>
      </c>
      <c r="N117" s="400">
        <v>0.01</v>
      </c>
      <c r="O117" s="400">
        <v>0.1</v>
      </c>
      <c r="P117" s="402">
        <v>0</v>
      </c>
      <c r="Q117" s="399">
        <f t="shared" si="11"/>
        <v>0.25</v>
      </c>
      <c r="R117" s="775">
        <f>S117*1.2</f>
        <v>32.615073599999995</v>
      </c>
      <c r="S117" s="775">
        <v>27.179227999999998</v>
      </c>
      <c r="T117" s="58" t="s">
        <v>198</v>
      </c>
      <c r="U117" s="58" t="s">
        <v>1720</v>
      </c>
    </row>
    <row r="118" spans="1:21" s="547" customFormat="1" ht="46.8" x14ac:dyDescent="0.3">
      <c r="A118" s="580" t="s">
        <v>1967</v>
      </c>
      <c r="B118" s="505" t="s">
        <v>1778</v>
      </c>
      <c r="C118" s="528" t="s">
        <v>26</v>
      </c>
      <c r="D118" s="516">
        <v>6</v>
      </c>
      <c r="E118" s="58">
        <v>4.5</v>
      </c>
      <c r="F118" s="516">
        <v>34.6</v>
      </c>
      <c r="G118" s="516">
        <v>30</v>
      </c>
      <c r="H118" s="507" t="s">
        <v>17</v>
      </c>
      <c r="I118" s="775">
        <f t="shared" si="10"/>
        <v>43.486764799999996</v>
      </c>
      <c r="J118" s="399">
        <v>0.05</v>
      </c>
      <c r="K118" s="400">
        <v>0.02</v>
      </c>
      <c r="L118" s="399">
        <v>0.03</v>
      </c>
      <c r="M118" s="399">
        <v>0.04</v>
      </c>
      <c r="N118" s="400">
        <v>0.01</v>
      </c>
      <c r="O118" s="400">
        <v>0.1</v>
      </c>
      <c r="P118" s="402">
        <v>0</v>
      </c>
      <c r="Q118" s="399">
        <f t="shared" si="11"/>
        <v>0.25</v>
      </c>
      <c r="R118" s="775">
        <f>S118*1.2</f>
        <v>32.615073599999995</v>
      </c>
      <c r="S118" s="775">
        <v>27.179227999999998</v>
      </c>
      <c r="T118" s="58" t="s">
        <v>198</v>
      </c>
      <c r="U118" s="58" t="s">
        <v>1720</v>
      </c>
    </row>
    <row r="119" spans="1:21" s="564" customFormat="1" ht="27.75" customHeight="1" x14ac:dyDescent="0.25">
      <c r="A119" s="586"/>
      <c r="B119" s="576"/>
      <c r="C119" s="577"/>
      <c r="D119" s="576"/>
      <c r="E119" s="576"/>
      <c r="F119" s="576"/>
      <c r="G119" s="576"/>
      <c r="H119" s="576"/>
      <c r="I119" s="815"/>
      <c r="J119" s="562"/>
      <c r="K119" s="562"/>
      <c r="L119" s="562"/>
      <c r="M119" s="562"/>
      <c r="N119" s="562"/>
      <c r="O119" s="562"/>
      <c r="P119" s="562"/>
      <c r="Q119" s="562"/>
      <c r="R119" s="815"/>
      <c r="S119" s="815"/>
      <c r="T119" s="708"/>
    </row>
    <row r="120" spans="1:21" ht="29.1" customHeight="1" x14ac:dyDescent="0.3">
      <c r="A120" s="495" t="s">
        <v>2259</v>
      </c>
      <c r="B120" s="496" t="s">
        <v>70</v>
      </c>
      <c r="C120" s="497"/>
      <c r="D120" s="497"/>
      <c r="E120" s="497"/>
      <c r="F120" s="498"/>
      <c r="G120" s="175"/>
      <c r="H120" s="175"/>
      <c r="I120" s="784"/>
      <c r="J120" s="175"/>
      <c r="K120" s="175"/>
      <c r="L120" s="175"/>
      <c r="M120" s="175"/>
      <c r="N120" s="175"/>
      <c r="O120" s="175"/>
      <c r="P120" s="175"/>
      <c r="Q120" s="175"/>
      <c r="R120" s="784"/>
      <c r="S120" s="784"/>
      <c r="T120" s="699"/>
      <c r="U120" s="175"/>
    </row>
    <row r="121" spans="1:21" s="556" customFormat="1" x14ac:dyDescent="0.25">
      <c r="A121" s="560" t="s">
        <v>205</v>
      </c>
      <c r="B121" s="561"/>
      <c r="C121" s="555"/>
      <c r="D121" s="555"/>
      <c r="E121" s="568"/>
      <c r="F121" s="555"/>
      <c r="G121" s="555"/>
      <c r="H121" s="555"/>
      <c r="I121" s="785"/>
      <c r="J121" s="555"/>
      <c r="K121" s="555"/>
      <c r="L121" s="555"/>
      <c r="M121" s="555"/>
      <c r="N121" s="555"/>
      <c r="O121" s="555"/>
      <c r="P121" s="555"/>
      <c r="Q121" s="555"/>
      <c r="R121" s="789"/>
      <c r="S121" s="789"/>
      <c r="T121" s="706"/>
    </row>
    <row r="122" spans="1:21" s="547" customFormat="1" ht="51" customHeight="1" x14ac:dyDescent="0.3">
      <c r="A122" s="580" t="s">
        <v>172</v>
      </c>
      <c r="B122" s="505" t="s">
        <v>305</v>
      </c>
      <c r="C122" s="528" t="s">
        <v>13</v>
      </c>
      <c r="D122" s="516">
        <v>16</v>
      </c>
      <c r="E122" s="58">
        <v>5.76</v>
      </c>
      <c r="F122" s="516">
        <v>14.5</v>
      </c>
      <c r="G122" s="516">
        <v>36</v>
      </c>
      <c r="H122" s="507" t="s">
        <v>38</v>
      </c>
      <c r="I122" s="775">
        <f t="shared" ref="I122:I123" si="12">R122/(1-Q122)</f>
        <v>20.88016</v>
      </c>
      <c r="J122" s="399">
        <v>0.05</v>
      </c>
      <c r="K122" s="400">
        <v>0.02</v>
      </c>
      <c r="L122" s="399">
        <v>0.03</v>
      </c>
      <c r="M122" s="399">
        <v>0.04</v>
      </c>
      <c r="N122" s="400">
        <v>0.01</v>
      </c>
      <c r="O122" s="400">
        <v>0.1</v>
      </c>
      <c r="P122" s="402">
        <v>0</v>
      </c>
      <c r="Q122" s="399">
        <f>SUM(J122:P122)</f>
        <v>0.25</v>
      </c>
      <c r="R122" s="775">
        <f>S122*1.2</f>
        <v>15.660119999999999</v>
      </c>
      <c r="S122" s="775">
        <v>13.0501</v>
      </c>
      <c r="T122" s="58" t="s">
        <v>198</v>
      </c>
      <c r="U122" s="58" t="s">
        <v>1720</v>
      </c>
    </row>
    <row r="123" spans="1:21" s="547" customFormat="1" ht="46.8" x14ac:dyDescent="0.3">
      <c r="A123" s="580" t="s">
        <v>173</v>
      </c>
      <c r="B123" s="505" t="s">
        <v>128</v>
      </c>
      <c r="C123" s="528" t="s">
        <v>71</v>
      </c>
      <c r="D123" s="516">
        <v>10</v>
      </c>
      <c r="E123" s="58">
        <v>7.2</v>
      </c>
      <c r="F123" s="516">
        <v>18.100000000000001</v>
      </c>
      <c r="G123" s="516">
        <v>28</v>
      </c>
      <c r="H123" s="507" t="s">
        <v>38</v>
      </c>
      <c r="I123" s="775">
        <f t="shared" si="12"/>
        <v>20.88016</v>
      </c>
      <c r="J123" s="399">
        <v>0.05</v>
      </c>
      <c r="K123" s="400">
        <v>0.02</v>
      </c>
      <c r="L123" s="399">
        <v>0.03</v>
      </c>
      <c r="M123" s="399">
        <v>0.04</v>
      </c>
      <c r="N123" s="400">
        <v>0.01</v>
      </c>
      <c r="O123" s="400">
        <v>0.1</v>
      </c>
      <c r="P123" s="402">
        <v>0</v>
      </c>
      <c r="Q123" s="399">
        <f>SUM(J123:P123)</f>
        <v>0.25</v>
      </c>
      <c r="R123" s="775">
        <f>S123*1.2</f>
        <v>15.660119999999999</v>
      </c>
      <c r="S123" s="775">
        <v>13.0501</v>
      </c>
      <c r="T123" s="58" t="s">
        <v>198</v>
      </c>
      <c r="U123" s="58" t="s">
        <v>1720</v>
      </c>
    </row>
    <row r="124" spans="1:21" s="529" customFormat="1" ht="46.8" x14ac:dyDescent="0.3">
      <c r="A124" s="580" t="s">
        <v>1927</v>
      </c>
      <c r="B124" s="505" t="s">
        <v>1949</v>
      </c>
      <c r="C124" s="528" t="s">
        <v>1928</v>
      </c>
      <c r="D124" s="516">
        <v>8</v>
      </c>
      <c r="E124" s="58">
        <v>7.2</v>
      </c>
      <c r="F124" s="516">
        <v>24</v>
      </c>
      <c r="G124" s="516">
        <v>24</v>
      </c>
      <c r="H124" s="516" t="s">
        <v>221</v>
      </c>
      <c r="I124" s="775">
        <f t="shared" ref="I124:I125" si="13">R124/(1-Q124)</f>
        <v>30.356160000000003</v>
      </c>
      <c r="J124" s="399">
        <v>0.05</v>
      </c>
      <c r="K124" s="399">
        <v>0.02</v>
      </c>
      <c r="L124" s="399">
        <v>0.03</v>
      </c>
      <c r="M124" s="399">
        <v>0.04</v>
      </c>
      <c r="N124" s="399">
        <v>0.01</v>
      </c>
      <c r="O124" s="399">
        <v>0.1</v>
      </c>
      <c r="P124" s="399">
        <v>0</v>
      </c>
      <c r="Q124" s="399">
        <f>SUM(J124:P124)</f>
        <v>0.25</v>
      </c>
      <c r="R124" s="775">
        <f>S124*1.2</f>
        <v>22.767120000000002</v>
      </c>
      <c r="S124" s="775">
        <v>18.972600000000003</v>
      </c>
      <c r="T124" s="58" t="s">
        <v>198</v>
      </c>
      <c r="U124" s="58" t="s">
        <v>1720</v>
      </c>
    </row>
    <row r="125" spans="1:21" s="529" customFormat="1" ht="46.8" x14ac:dyDescent="0.3">
      <c r="A125" s="580" t="s">
        <v>1929</v>
      </c>
      <c r="B125" s="505" t="s">
        <v>1950</v>
      </c>
      <c r="C125" s="528" t="s">
        <v>33</v>
      </c>
      <c r="D125" s="516">
        <v>8</v>
      </c>
      <c r="E125" s="58">
        <v>8.64</v>
      </c>
      <c r="F125" s="516">
        <v>29</v>
      </c>
      <c r="G125" s="516">
        <v>24</v>
      </c>
      <c r="H125" s="516" t="s">
        <v>17</v>
      </c>
      <c r="I125" s="775">
        <f t="shared" si="13"/>
        <v>30.356160000000003</v>
      </c>
      <c r="J125" s="399">
        <v>0.05</v>
      </c>
      <c r="K125" s="399">
        <v>0.02</v>
      </c>
      <c r="L125" s="399">
        <v>0.03</v>
      </c>
      <c r="M125" s="399">
        <v>0.04</v>
      </c>
      <c r="N125" s="399">
        <v>0.01</v>
      </c>
      <c r="O125" s="399">
        <v>0.1</v>
      </c>
      <c r="P125" s="399">
        <v>0</v>
      </c>
      <c r="Q125" s="399">
        <f>SUM(J125:P125)</f>
        <v>0.25</v>
      </c>
      <c r="R125" s="775">
        <f>S125*1.2</f>
        <v>22.767120000000002</v>
      </c>
      <c r="S125" s="775">
        <v>18.972600000000003</v>
      </c>
      <c r="T125" s="58" t="s">
        <v>198</v>
      </c>
      <c r="U125" s="58" t="s">
        <v>1720</v>
      </c>
    </row>
    <row r="126" spans="1:21" ht="18" x14ac:dyDescent="0.3">
      <c r="A126" s="580" t="s">
        <v>205</v>
      </c>
      <c r="B126" s="505"/>
      <c r="C126" s="528"/>
      <c r="D126" s="516"/>
      <c r="E126" s="58"/>
      <c r="F126" s="516"/>
      <c r="G126" s="516"/>
      <c r="H126" s="516"/>
      <c r="I126" s="775"/>
      <c r="J126" s="516"/>
      <c r="K126" s="516"/>
      <c r="L126" s="516"/>
      <c r="M126" s="516"/>
      <c r="N126" s="516"/>
      <c r="O126" s="516"/>
      <c r="P126" s="516"/>
      <c r="Q126" s="516"/>
      <c r="R126" s="775"/>
      <c r="S126" s="775"/>
      <c r="T126" s="256"/>
      <c r="U126" s="516"/>
    </row>
    <row r="127" spans="1:21" s="529" customFormat="1" ht="62.4" x14ac:dyDescent="0.3">
      <c r="A127" s="580" t="s">
        <v>2877</v>
      </c>
      <c r="B127" s="505" t="s">
        <v>1968</v>
      </c>
      <c r="C127" s="528" t="s">
        <v>13</v>
      </c>
      <c r="D127" s="516">
        <v>16</v>
      </c>
      <c r="E127" s="58">
        <v>5.76</v>
      </c>
      <c r="F127" s="516">
        <v>14.5</v>
      </c>
      <c r="G127" s="516">
        <v>36</v>
      </c>
      <c r="H127" s="516" t="s">
        <v>38</v>
      </c>
      <c r="I127" s="775">
        <f t="shared" ref="I127:I128" si="14">R127/(1-Q127)</f>
        <v>22.9663632</v>
      </c>
      <c r="J127" s="399">
        <v>0.05</v>
      </c>
      <c r="K127" s="399">
        <v>0.02</v>
      </c>
      <c r="L127" s="399">
        <v>0.03</v>
      </c>
      <c r="M127" s="399">
        <v>0.04</v>
      </c>
      <c r="N127" s="399">
        <v>0.01</v>
      </c>
      <c r="O127" s="399">
        <v>0.1</v>
      </c>
      <c r="P127" s="399">
        <v>0</v>
      </c>
      <c r="Q127" s="399">
        <f>SUM(J127:P127)</f>
        <v>0.25</v>
      </c>
      <c r="R127" s="775">
        <f>S127*1.2</f>
        <v>17.224772399999999</v>
      </c>
      <c r="S127" s="775">
        <v>14.353977</v>
      </c>
      <c r="T127" s="58" t="s">
        <v>198</v>
      </c>
      <c r="U127" s="58" t="s">
        <v>1720</v>
      </c>
    </row>
    <row r="128" spans="1:21" s="529" customFormat="1" ht="46.8" x14ac:dyDescent="0.3">
      <c r="A128" s="580" t="s">
        <v>2878</v>
      </c>
      <c r="B128" s="505" t="s">
        <v>1969</v>
      </c>
      <c r="C128" s="528" t="s">
        <v>14</v>
      </c>
      <c r="D128" s="516">
        <v>10</v>
      </c>
      <c r="E128" s="58">
        <v>7.2</v>
      </c>
      <c r="F128" s="516">
        <v>18.100000000000001</v>
      </c>
      <c r="G128" s="516">
        <v>28</v>
      </c>
      <c r="H128" s="516" t="s">
        <v>38</v>
      </c>
      <c r="I128" s="775">
        <f t="shared" si="14"/>
        <v>22.9663632</v>
      </c>
      <c r="J128" s="399">
        <v>0.05</v>
      </c>
      <c r="K128" s="399">
        <v>0.02</v>
      </c>
      <c r="L128" s="399">
        <v>0.03</v>
      </c>
      <c r="M128" s="399">
        <v>0.04</v>
      </c>
      <c r="N128" s="399">
        <v>0.01</v>
      </c>
      <c r="O128" s="399">
        <v>0.1</v>
      </c>
      <c r="P128" s="399">
        <v>0</v>
      </c>
      <c r="Q128" s="399">
        <f>SUM(J128:P128)</f>
        <v>0.25</v>
      </c>
      <c r="R128" s="775">
        <f>S128*1.2</f>
        <v>17.224772399999999</v>
      </c>
      <c r="S128" s="775">
        <v>14.353977</v>
      </c>
      <c r="T128" s="58" t="s">
        <v>198</v>
      </c>
      <c r="U128" s="58" t="s">
        <v>1720</v>
      </c>
    </row>
    <row r="129" spans="1:21" ht="18" x14ac:dyDescent="0.3">
      <c r="A129" s="580" t="s">
        <v>200</v>
      </c>
      <c r="B129" s="505"/>
      <c r="C129" s="528"/>
      <c r="D129" s="516"/>
      <c r="E129" s="58"/>
      <c r="F129" s="516"/>
      <c r="G129" s="516"/>
      <c r="H129" s="516"/>
      <c r="I129" s="775"/>
      <c r="J129" s="516"/>
      <c r="K129" s="516"/>
      <c r="L129" s="516"/>
      <c r="M129" s="516"/>
      <c r="N129" s="516"/>
      <c r="O129" s="516"/>
      <c r="P129" s="516"/>
      <c r="Q129" s="516"/>
      <c r="R129" s="775"/>
      <c r="S129" s="775"/>
      <c r="T129" s="516"/>
      <c r="U129" s="529"/>
    </row>
    <row r="130" spans="1:21" s="529" customFormat="1" ht="62.4" x14ac:dyDescent="0.3">
      <c r="A130" s="580" t="s">
        <v>2879</v>
      </c>
      <c r="B130" s="505" t="s">
        <v>1970</v>
      </c>
      <c r="C130" s="528" t="s">
        <v>13</v>
      </c>
      <c r="D130" s="516">
        <v>16</v>
      </c>
      <c r="E130" s="58">
        <v>5.76</v>
      </c>
      <c r="F130" s="516">
        <v>14.5</v>
      </c>
      <c r="G130" s="516">
        <v>36</v>
      </c>
      <c r="H130" s="516" t="s">
        <v>38</v>
      </c>
      <c r="I130" s="775">
        <f t="shared" ref="I130:I131" si="15">R130/(1-Q130)</f>
        <v>25.262999520000005</v>
      </c>
      <c r="J130" s="399">
        <v>0.05</v>
      </c>
      <c r="K130" s="399">
        <v>0.02</v>
      </c>
      <c r="L130" s="399">
        <v>0.03</v>
      </c>
      <c r="M130" s="399">
        <v>0.04</v>
      </c>
      <c r="N130" s="399">
        <v>0.01</v>
      </c>
      <c r="O130" s="399">
        <v>0.1</v>
      </c>
      <c r="P130" s="399">
        <v>0</v>
      </c>
      <c r="Q130" s="399">
        <f>SUM(J130:P130)</f>
        <v>0.25</v>
      </c>
      <c r="R130" s="775">
        <f>S130*1.2</f>
        <v>18.947249640000003</v>
      </c>
      <c r="S130" s="775">
        <v>15.789374700000002</v>
      </c>
      <c r="T130" s="58" t="s">
        <v>198</v>
      </c>
      <c r="U130" s="58" t="s">
        <v>1720</v>
      </c>
    </row>
    <row r="131" spans="1:21" s="529" customFormat="1" ht="62.4" x14ac:dyDescent="0.3">
      <c r="A131" s="580" t="s">
        <v>2880</v>
      </c>
      <c r="B131" s="505" t="s">
        <v>1971</v>
      </c>
      <c r="C131" s="528" t="s">
        <v>14</v>
      </c>
      <c r="D131" s="516">
        <v>10</v>
      </c>
      <c r="E131" s="58">
        <v>7.2</v>
      </c>
      <c r="F131" s="516">
        <v>18.100000000000001</v>
      </c>
      <c r="G131" s="516">
        <v>28</v>
      </c>
      <c r="H131" s="516" t="s">
        <v>38</v>
      </c>
      <c r="I131" s="775">
        <f t="shared" si="15"/>
        <v>25.262999520000005</v>
      </c>
      <c r="J131" s="399">
        <v>0.05</v>
      </c>
      <c r="K131" s="399">
        <v>0.02</v>
      </c>
      <c r="L131" s="399">
        <v>0.03</v>
      </c>
      <c r="M131" s="399">
        <v>0.04</v>
      </c>
      <c r="N131" s="399">
        <v>0.01</v>
      </c>
      <c r="O131" s="399">
        <v>0.1</v>
      </c>
      <c r="P131" s="399">
        <v>0</v>
      </c>
      <c r="Q131" s="399">
        <f>SUM(J131:P131)</f>
        <v>0.25</v>
      </c>
      <c r="R131" s="775">
        <f>S131*1.2</f>
        <v>18.947249640000003</v>
      </c>
      <c r="S131" s="775">
        <v>15.789374700000002</v>
      </c>
      <c r="T131" s="58" t="s">
        <v>198</v>
      </c>
      <c r="U131" s="58" t="s">
        <v>1720</v>
      </c>
    </row>
    <row r="132" spans="1:21" ht="18" x14ac:dyDescent="0.3">
      <c r="A132" s="580" t="s">
        <v>49</v>
      </c>
      <c r="B132" s="505"/>
      <c r="C132" s="528"/>
      <c r="D132" s="516"/>
      <c r="E132" s="58"/>
      <c r="F132" s="516"/>
      <c r="G132" s="516"/>
      <c r="H132" s="516"/>
      <c r="I132" s="775"/>
      <c r="J132" s="516"/>
      <c r="K132" s="516"/>
      <c r="L132" s="516"/>
      <c r="M132" s="516"/>
      <c r="N132" s="516"/>
      <c r="O132" s="516"/>
      <c r="P132" s="516"/>
      <c r="Q132" s="516"/>
      <c r="R132" s="775"/>
      <c r="S132" s="775"/>
      <c r="T132" s="256"/>
      <c r="U132" s="529"/>
    </row>
    <row r="133" spans="1:21" ht="46.8" x14ac:dyDescent="0.3">
      <c r="A133" s="580" t="s">
        <v>1972</v>
      </c>
      <c r="B133" s="505" t="s">
        <v>212</v>
      </c>
      <c r="C133" s="528" t="s">
        <v>55</v>
      </c>
      <c r="D133" s="516">
        <v>12</v>
      </c>
      <c r="E133" s="58">
        <v>5.4</v>
      </c>
      <c r="F133" s="516">
        <v>18.899999999999999</v>
      </c>
      <c r="G133" s="516">
        <v>24</v>
      </c>
      <c r="H133" s="516" t="s">
        <v>17</v>
      </c>
      <c r="I133" s="775">
        <f t="shared" ref="I133:I134" si="16">R133/(1-Q133)</f>
        <v>33.405619199999997</v>
      </c>
      <c r="J133" s="399">
        <v>0.05</v>
      </c>
      <c r="K133" s="399">
        <v>0.02</v>
      </c>
      <c r="L133" s="399">
        <v>0.03</v>
      </c>
      <c r="M133" s="399">
        <v>0.04</v>
      </c>
      <c r="N133" s="399">
        <v>0.01</v>
      </c>
      <c r="O133" s="399">
        <v>0.1</v>
      </c>
      <c r="P133" s="399">
        <v>0</v>
      </c>
      <c r="Q133" s="399">
        <f>SUM(J133:P133)</f>
        <v>0.25</v>
      </c>
      <c r="R133" s="775">
        <f>S133*1.2</f>
        <v>25.054214399999999</v>
      </c>
      <c r="S133" s="775">
        <v>20.878512000000001</v>
      </c>
      <c r="T133" s="58" t="s">
        <v>198</v>
      </c>
      <c r="U133" s="58" t="s">
        <v>1720</v>
      </c>
    </row>
    <row r="134" spans="1:21" ht="46.8" x14ac:dyDescent="0.3">
      <c r="A134" s="580" t="s">
        <v>1973</v>
      </c>
      <c r="B134" s="505" t="s">
        <v>213</v>
      </c>
      <c r="C134" s="528" t="s">
        <v>199</v>
      </c>
      <c r="D134" s="516">
        <v>12</v>
      </c>
      <c r="E134" s="58">
        <v>6.48</v>
      </c>
      <c r="F134" s="516">
        <v>22.4</v>
      </c>
      <c r="G134" s="516">
        <v>24</v>
      </c>
      <c r="H134" s="516" t="s">
        <v>17</v>
      </c>
      <c r="I134" s="775">
        <f t="shared" si="16"/>
        <v>33.405619199999997</v>
      </c>
      <c r="J134" s="399">
        <v>0.05</v>
      </c>
      <c r="K134" s="399">
        <v>0.02</v>
      </c>
      <c r="L134" s="399">
        <v>0.03</v>
      </c>
      <c r="M134" s="399">
        <v>0.04</v>
      </c>
      <c r="N134" s="399">
        <v>0.01</v>
      </c>
      <c r="O134" s="399">
        <v>0.1</v>
      </c>
      <c r="P134" s="399">
        <v>0</v>
      </c>
      <c r="Q134" s="399">
        <f>SUM(J134:P134)</f>
        <v>0.25</v>
      </c>
      <c r="R134" s="775">
        <f>S134*1.2</f>
        <v>25.054214399999999</v>
      </c>
      <c r="S134" s="775">
        <v>20.878512000000001</v>
      </c>
      <c r="T134" s="58" t="s">
        <v>198</v>
      </c>
      <c r="U134" s="58" t="s">
        <v>1720</v>
      </c>
    </row>
    <row r="135" spans="1:21" s="529" customFormat="1" ht="18" x14ac:dyDescent="0.3">
      <c r="A135" s="587"/>
      <c r="B135" s="588"/>
      <c r="C135" s="589"/>
      <c r="D135" s="558"/>
      <c r="E135" s="114"/>
      <c r="F135" s="558"/>
      <c r="G135" s="558"/>
      <c r="H135" s="558"/>
      <c r="I135" s="816"/>
      <c r="J135" s="517"/>
      <c r="K135" s="517"/>
      <c r="L135" s="517"/>
      <c r="M135" s="517"/>
      <c r="N135" s="517"/>
      <c r="O135" s="517"/>
      <c r="P135" s="517"/>
      <c r="Q135" s="517"/>
      <c r="R135" s="816"/>
      <c r="S135" s="816"/>
      <c r="T135" s="519"/>
      <c r="U135" s="114"/>
    </row>
    <row r="136" spans="1:21" ht="29.1" customHeight="1" x14ac:dyDescent="0.3">
      <c r="A136" s="495" t="s">
        <v>2260</v>
      </c>
      <c r="B136" s="496" t="s">
        <v>70</v>
      </c>
      <c r="C136" s="497"/>
      <c r="D136" s="497"/>
      <c r="E136" s="497"/>
      <c r="F136" s="498"/>
      <c r="G136" s="175"/>
      <c r="H136" s="175"/>
      <c r="I136" s="784"/>
      <c r="J136" s="175"/>
      <c r="K136" s="175"/>
      <c r="L136" s="175"/>
      <c r="M136" s="175"/>
      <c r="N136" s="175"/>
      <c r="O136" s="175"/>
      <c r="P136" s="175"/>
      <c r="Q136" s="175"/>
      <c r="R136" s="784"/>
      <c r="S136" s="784"/>
      <c r="T136" s="699"/>
      <c r="U136" s="175"/>
    </row>
    <row r="137" spans="1:21" s="556" customFormat="1" x14ac:dyDescent="0.25">
      <c r="A137" s="560" t="s">
        <v>40</v>
      </c>
      <c r="B137" s="561"/>
      <c r="C137" s="555"/>
      <c r="D137" s="555"/>
      <c r="E137" s="568"/>
      <c r="F137" s="555"/>
      <c r="G137" s="555"/>
      <c r="H137" s="555"/>
      <c r="I137" s="785"/>
      <c r="J137" s="555"/>
      <c r="K137" s="555"/>
      <c r="L137" s="555"/>
      <c r="M137" s="555"/>
      <c r="N137" s="555"/>
      <c r="O137" s="555"/>
      <c r="P137" s="555"/>
      <c r="Q137" s="555"/>
      <c r="R137" s="789"/>
      <c r="S137" s="789"/>
      <c r="T137" s="706"/>
    </row>
    <row r="138" spans="1:21" s="547" customFormat="1" ht="46.8" x14ac:dyDescent="0.3">
      <c r="A138" s="590" t="s">
        <v>174</v>
      </c>
      <c r="B138" s="505" t="s">
        <v>129</v>
      </c>
      <c r="C138" s="581" t="s">
        <v>28</v>
      </c>
      <c r="D138" s="516">
        <v>12</v>
      </c>
      <c r="E138" s="58">
        <v>4.32</v>
      </c>
      <c r="F138" s="516">
        <v>15.4</v>
      </c>
      <c r="G138" s="516">
        <v>32</v>
      </c>
      <c r="H138" s="516" t="s">
        <v>17</v>
      </c>
      <c r="I138" s="775">
        <f t="shared" ref="I138:I139" si="17">R138/(1-Q138)</f>
        <v>24.176159999999999</v>
      </c>
      <c r="J138" s="399">
        <v>0.05</v>
      </c>
      <c r="K138" s="400">
        <v>0.02</v>
      </c>
      <c r="L138" s="399">
        <v>0.03</v>
      </c>
      <c r="M138" s="399">
        <v>0.04</v>
      </c>
      <c r="N138" s="400">
        <v>0.01</v>
      </c>
      <c r="O138" s="400">
        <v>0.1</v>
      </c>
      <c r="P138" s="399">
        <v>0</v>
      </c>
      <c r="Q138" s="399">
        <f>SUM(J138:P138)</f>
        <v>0.25</v>
      </c>
      <c r="R138" s="775">
        <f>S138*1.2</f>
        <v>18.13212</v>
      </c>
      <c r="S138" s="775">
        <v>15.110100000000001</v>
      </c>
      <c r="T138" s="58" t="s">
        <v>198</v>
      </c>
      <c r="U138" s="58" t="s">
        <v>1720</v>
      </c>
    </row>
    <row r="139" spans="1:21" s="547" customFormat="1" ht="46.8" x14ac:dyDescent="0.3">
      <c r="A139" s="590" t="s">
        <v>175</v>
      </c>
      <c r="B139" s="505" t="s">
        <v>130</v>
      </c>
      <c r="C139" s="581" t="s">
        <v>36</v>
      </c>
      <c r="D139" s="516">
        <v>8</v>
      </c>
      <c r="E139" s="58">
        <v>5.76</v>
      </c>
      <c r="F139" s="516">
        <v>20.399999999999999</v>
      </c>
      <c r="G139" s="516">
        <v>28</v>
      </c>
      <c r="H139" s="516" t="s">
        <v>17</v>
      </c>
      <c r="I139" s="775">
        <f t="shared" si="17"/>
        <v>24.176159999999999</v>
      </c>
      <c r="J139" s="399">
        <v>0.05</v>
      </c>
      <c r="K139" s="400">
        <v>0.02</v>
      </c>
      <c r="L139" s="399">
        <v>0.03</v>
      </c>
      <c r="M139" s="399">
        <v>0.04</v>
      </c>
      <c r="N139" s="400">
        <v>0.01</v>
      </c>
      <c r="O139" s="400">
        <v>0.1</v>
      </c>
      <c r="P139" s="399">
        <v>0</v>
      </c>
      <c r="Q139" s="399">
        <f>SUM(J139:P139)</f>
        <v>0.25</v>
      </c>
      <c r="R139" s="775">
        <f>S139*1.2</f>
        <v>18.13212</v>
      </c>
      <c r="S139" s="775">
        <v>15.110100000000001</v>
      </c>
      <c r="T139" s="58" t="s">
        <v>198</v>
      </c>
      <c r="U139" s="58" t="s">
        <v>1720</v>
      </c>
    </row>
    <row r="140" spans="1:21" ht="18" x14ac:dyDescent="0.35">
      <c r="A140" s="559"/>
      <c r="B140" s="591"/>
      <c r="C140" s="592"/>
      <c r="D140" s="593"/>
      <c r="E140" s="593"/>
      <c r="F140" s="593"/>
      <c r="G140" s="593"/>
      <c r="H140" s="593"/>
      <c r="I140" s="817"/>
      <c r="J140" s="593"/>
      <c r="K140" s="593"/>
      <c r="L140" s="593"/>
      <c r="M140" s="593"/>
      <c r="N140" s="593"/>
      <c r="O140" s="593"/>
      <c r="P140" s="593"/>
      <c r="Q140" s="593"/>
      <c r="R140" s="830"/>
      <c r="S140" s="830"/>
      <c r="T140" s="593"/>
    </row>
    <row r="141" spans="1:21" ht="18" x14ac:dyDescent="0.3">
      <c r="A141" s="580" t="s">
        <v>205</v>
      </c>
      <c r="B141" s="519"/>
      <c r="C141" s="519"/>
      <c r="D141" s="519"/>
      <c r="E141" s="519"/>
      <c r="F141" s="519"/>
      <c r="G141" s="519"/>
      <c r="H141" s="519"/>
      <c r="I141" s="816"/>
      <c r="J141" s="517"/>
      <c r="K141" s="517"/>
      <c r="L141" s="517"/>
      <c r="M141" s="517"/>
      <c r="N141" s="517"/>
      <c r="O141" s="517"/>
      <c r="P141" s="517"/>
      <c r="Q141" s="517"/>
      <c r="R141" s="816"/>
      <c r="S141" s="816"/>
      <c r="T141" s="519"/>
      <c r="U141" s="529"/>
    </row>
    <row r="142" spans="1:21" ht="46.8" x14ac:dyDescent="0.3">
      <c r="A142" s="566" t="s">
        <v>2885</v>
      </c>
      <c r="B142" s="515" t="s">
        <v>214</v>
      </c>
      <c r="C142" s="506" t="s">
        <v>28</v>
      </c>
      <c r="D142" s="507">
        <v>12</v>
      </c>
      <c r="E142" s="67">
        <v>4.32</v>
      </c>
      <c r="F142" s="507">
        <v>14.6</v>
      </c>
      <c r="G142" s="507">
        <v>32</v>
      </c>
      <c r="H142" s="507" t="s">
        <v>17</v>
      </c>
      <c r="I142" s="790">
        <f>R142/(1-Q142)</f>
        <v>26.5896972</v>
      </c>
      <c r="J142" s="400">
        <v>0.05</v>
      </c>
      <c r="K142" s="400">
        <v>0.02</v>
      </c>
      <c r="L142" s="400">
        <v>0.03</v>
      </c>
      <c r="M142" s="400">
        <v>0.04</v>
      </c>
      <c r="N142" s="400">
        <v>0.01</v>
      </c>
      <c r="O142" s="400">
        <v>0.1</v>
      </c>
      <c r="P142" s="400">
        <v>0</v>
      </c>
      <c r="Q142" s="400">
        <f>SUM(J142:P142)</f>
        <v>0.25</v>
      </c>
      <c r="R142" s="790">
        <f>S142*1.2</f>
        <v>19.942272899999999</v>
      </c>
      <c r="S142" s="775">
        <v>16.61856075</v>
      </c>
      <c r="T142" s="58" t="s">
        <v>198</v>
      </c>
      <c r="U142" s="58" t="s">
        <v>1720</v>
      </c>
    </row>
    <row r="143" spans="1:21" ht="18" x14ac:dyDescent="0.3">
      <c r="A143" s="566" t="s">
        <v>200</v>
      </c>
      <c r="B143" s="515"/>
      <c r="C143" s="506"/>
      <c r="D143" s="507"/>
      <c r="E143" s="67"/>
      <c r="F143" s="507"/>
      <c r="G143" s="507"/>
      <c r="H143" s="507"/>
      <c r="I143" s="818"/>
      <c r="J143" s="518"/>
      <c r="K143" s="518"/>
      <c r="L143" s="518"/>
      <c r="M143" s="518"/>
      <c r="N143" s="518"/>
      <c r="O143" s="518"/>
      <c r="P143" s="518"/>
      <c r="Q143" s="518"/>
      <c r="R143" s="818"/>
      <c r="S143" s="818"/>
      <c r="T143" s="114"/>
      <c r="U143" s="529"/>
    </row>
    <row r="144" spans="1:21" ht="62.4" x14ac:dyDescent="0.3">
      <c r="A144" s="566" t="s">
        <v>2886</v>
      </c>
      <c r="B144" s="515" t="s">
        <v>1974</v>
      </c>
      <c r="C144" s="506" t="s">
        <v>28</v>
      </c>
      <c r="D144" s="507">
        <v>12</v>
      </c>
      <c r="E144" s="67">
        <v>4.32</v>
      </c>
      <c r="F144" s="507">
        <v>14.6</v>
      </c>
      <c r="G144" s="507">
        <v>32</v>
      </c>
      <c r="H144" s="507" t="s">
        <v>17</v>
      </c>
      <c r="I144" s="790">
        <f>R144/(1-Q144)</f>
        <v>29.248666920000005</v>
      </c>
      <c r="J144" s="400">
        <v>0.05</v>
      </c>
      <c r="K144" s="400">
        <v>0.02</v>
      </c>
      <c r="L144" s="400">
        <v>0.03</v>
      </c>
      <c r="M144" s="400">
        <v>0.04</v>
      </c>
      <c r="N144" s="400">
        <v>0.01</v>
      </c>
      <c r="O144" s="400">
        <v>0.1</v>
      </c>
      <c r="P144" s="400">
        <v>0</v>
      </c>
      <c r="Q144" s="400">
        <f>SUM(J144:P144)</f>
        <v>0.25</v>
      </c>
      <c r="R144" s="790">
        <f>S144*1.2</f>
        <v>21.936500190000004</v>
      </c>
      <c r="S144" s="775">
        <v>18.280416825000003</v>
      </c>
      <c r="T144" s="58" t="s">
        <v>198</v>
      </c>
      <c r="U144" s="58" t="s">
        <v>1720</v>
      </c>
    </row>
    <row r="145" spans="1:21" ht="18" x14ac:dyDescent="0.35">
      <c r="A145" s="559"/>
      <c r="B145" s="591"/>
      <c r="C145" s="592"/>
      <c r="D145" s="593"/>
      <c r="E145" s="593"/>
      <c r="F145" s="593"/>
      <c r="G145" s="593"/>
      <c r="H145" s="593"/>
      <c r="I145" s="817"/>
      <c r="J145" s="593"/>
      <c r="K145" s="593"/>
      <c r="L145" s="593"/>
      <c r="M145" s="593"/>
      <c r="N145" s="593"/>
      <c r="O145" s="593"/>
      <c r="P145" s="593"/>
      <c r="Q145" s="593"/>
      <c r="R145" s="830"/>
      <c r="S145" s="830"/>
      <c r="T145" s="593"/>
    </row>
    <row r="146" spans="1:21" ht="18" x14ac:dyDescent="0.35">
      <c r="A146" s="559"/>
      <c r="B146" s="591"/>
      <c r="C146" s="592"/>
      <c r="D146" s="593"/>
      <c r="E146" s="593"/>
      <c r="F146" s="593"/>
      <c r="G146" s="593"/>
      <c r="H146" s="593"/>
      <c r="I146" s="817"/>
      <c r="J146" s="593"/>
      <c r="K146" s="593"/>
      <c r="L146" s="593"/>
      <c r="M146" s="593"/>
      <c r="N146" s="593"/>
      <c r="O146" s="593"/>
      <c r="P146" s="593"/>
      <c r="Q146" s="593"/>
      <c r="R146" s="830"/>
      <c r="S146" s="830"/>
      <c r="T146" s="593"/>
    </row>
    <row r="147" spans="1:21" ht="18" x14ac:dyDescent="0.3">
      <c r="A147" s="495" t="s">
        <v>2239</v>
      </c>
      <c r="B147" s="496"/>
      <c r="C147" s="497"/>
      <c r="D147" s="497"/>
      <c r="E147" s="497"/>
      <c r="F147" s="498"/>
      <c r="G147" s="175"/>
      <c r="H147" s="175"/>
      <c r="I147" s="784"/>
      <c r="J147" s="175"/>
      <c r="K147" s="175"/>
      <c r="L147" s="175"/>
      <c r="M147" s="175"/>
      <c r="N147" s="175"/>
      <c r="O147" s="175"/>
      <c r="P147" s="175"/>
      <c r="Q147" s="175"/>
      <c r="R147" s="781"/>
      <c r="S147" s="781"/>
      <c r="T147" s="175"/>
      <c r="U147" s="175"/>
    </row>
    <row r="148" spans="1:21" ht="14.4" x14ac:dyDescent="0.3">
      <c r="A148" s="477" t="s">
        <v>40</v>
      </c>
      <c r="B148" s="485"/>
      <c r="C148" s="486"/>
      <c r="D148" s="486"/>
      <c r="E148" s="486"/>
      <c r="F148" s="486"/>
      <c r="G148" s="486"/>
      <c r="H148" s="486"/>
      <c r="I148" s="819"/>
      <c r="J148" s="486"/>
      <c r="K148" s="486"/>
      <c r="L148" s="486"/>
      <c r="M148" s="486"/>
      <c r="N148" s="486"/>
      <c r="O148" s="486"/>
      <c r="P148" s="486"/>
      <c r="Q148" s="486"/>
      <c r="R148" s="819"/>
      <c r="S148" s="819"/>
      <c r="T148" s="694"/>
      <c r="U148" s="486"/>
    </row>
    <row r="149" spans="1:21" ht="46.8" x14ac:dyDescent="0.3">
      <c r="A149" s="60" t="s">
        <v>2237</v>
      </c>
      <c r="B149" s="74" t="s">
        <v>2240</v>
      </c>
      <c r="C149" s="168" t="s">
        <v>318</v>
      </c>
      <c r="D149" s="62">
        <v>18</v>
      </c>
      <c r="E149" s="88">
        <v>6.48</v>
      </c>
      <c r="F149" s="62">
        <v>20.04</v>
      </c>
      <c r="G149" s="62">
        <v>32</v>
      </c>
      <c r="H149" s="62" t="s">
        <v>12</v>
      </c>
      <c r="I149" s="774">
        <f>R149/(1-Q149)</f>
        <v>11.153082352941176</v>
      </c>
      <c r="J149" s="56">
        <v>0.05</v>
      </c>
      <c r="K149" s="56">
        <v>0.02</v>
      </c>
      <c r="L149" s="56">
        <v>0.03</v>
      </c>
      <c r="M149" s="56">
        <v>0.04</v>
      </c>
      <c r="N149" s="56">
        <v>0.01</v>
      </c>
      <c r="O149" s="56">
        <v>0</v>
      </c>
      <c r="P149" s="56">
        <v>0</v>
      </c>
      <c r="Q149" s="56">
        <f>SUM(J149:P149)</f>
        <v>0.15000000000000002</v>
      </c>
      <c r="R149" s="775">
        <f>S149*1.2</f>
        <v>9.4801199999999994</v>
      </c>
      <c r="S149" s="775">
        <v>7.9001000000000001</v>
      </c>
      <c r="T149" s="69" t="s">
        <v>198</v>
      </c>
      <c r="U149" s="58" t="s">
        <v>1720</v>
      </c>
    </row>
    <row r="150" spans="1:21" ht="46.8" x14ac:dyDescent="0.3">
      <c r="A150" s="60" t="s">
        <v>2238</v>
      </c>
      <c r="B150" s="74" t="s">
        <v>2241</v>
      </c>
      <c r="C150" s="168" t="s">
        <v>319</v>
      </c>
      <c r="D150" s="62">
        <v>10</v>
      </c>
      <c r="E150" s="88">
        <v>7.2</v>
      </c>
      <c r="F150" s="62">
        <v>22.8</v>
      </c>
      <c r="G150" s="62">
        <v>30</v>
      </c>
      <c r="H150" s="62" t="s">
        <v>38</v>
      </c>
      <c r="I150" s="774">
        <f>R150/(1-Q150)</f>
        <v>11.153082352941176</v>
      </c>
      <c r="J150" s="56">
        <v>0.05</v>
      </c>
      <c r="K150" s="56">
        <v>0.02</v>
      </c>
      <c r="L150" s="56">
        <v>0.03</v>
      </c>
      <c r="M150" s="56">
        <v>0.04</v>
      </c>
      <c r="N150" s="56">
        <v>0.01</v>
      </c>
      <c r="O150" s="56">
        <v>0</v>
      </c>
      <c r="P150" s="56">
        <v>0</v>
      </c>
      <c r="Q150" s="56">
        <f>SUM(J150:P150)</f>
        <v>0.15000000000000002</v>
      </c>
      <c r="R150" s="775">
        <f>S150*1.2</f>
        <v>9.4801199999999994</v>
      </c>
      <c r="S150" s="775">
        <v>7.9001000000000001</v>
      </c>
      <c r="T150" s="69" t="s">
        <v>198</v>
      </c>
      <c r="U150" s="58" t="s">
        <v>1720</v>
      </c>
    </row>
    <row r="151" spans="1:21" x14ac:dyDescent="0.3">
      <c r="A151" s="490" t="s">
        <v>40</v>
      </c>
      <c r="B151" s="142"/>
      <c r="C151" s="487"/>
      <c r="D151" s="487"/>
      <c r="E151" s="487"/>
      <c r="F151" s="487"/>
      <c r="G151" s="487"/>
      <c r="H151" s="487"/>
      <c r="I151" s="820"/>
      <c r="J151" s="487"/>
      <c r="K151" s="487"/>
      <c r="L151" s="487"/>
      <c r="M151" s="487"/>
      <c r="N151" s="487"/>
      <c r="O151" s="487"/>
      <c r="P151" s="487"/>
      <c r="Q151" s="487"/>
      <c r="R151" s="820"/>
      <c r="S151" s="820"/>
      <c r="T151" s="487"/>
      <c r="U151" s="487"/>
    </row>
    <row r="152" spans="1:21" ht="46.8" x14ac:dyDescent="0.3">
      <c r="A152" s="60" t="s">
        <v>2881</v>
      </c>
      <c r="B152" s="74" t="s">
        <v>2242</v>
      </c>
      <c r="C152" s="168" t="s">
        <v>318</v>
      </c>
      <c r="D152" s="62">
        <v>18</v>
      </c>
      <c r="E152" s="88">
        <v>6.48</v>
      </c>
      <c r="F152" s="62">
        <v>20.399999999999999</v>
      </c>
      <c r="G152" s="62">
        <v>32</v>
      </c>
      <c r="H152" s="62" t="s">
        <v>38</v>
      </c>
      <c r="I152" s="774">
        <f>R152/(1-Q152)</f>
        <v>12.272752941176471</v>
      </c>
      <c r="J152" s="56">
        <v>0.05</v>
      </c>
      <c r="K152" s="56">
        <v>0.02</v>
      </c>
      <c r="L152" s="56">
        <v>0.03</v>
      </c>
      <c r="M152" s="56">
        <v>0.04</v>
      </c>
      <c r="N152" s="56">
        <v>0.01</v>
      </c>
      <c r="O152" s="56">
        <v>0</v>
      </c>
      <c r="P152" s="56">
        <v>0</v>
      </c>
      <c r="Q152" s="56">
        <f>SUM(J152:P152)</f>
        <v>0.15000000000000002</v>
      </c>
      <c r="R152" s="775">
        <f>S152*1.2</f>
        <v>10.431839999999999</v>
      </c>
      <c r="S152" s="775">
        <v>8.6931999999999992</v>
      </c>
      <c r="T152" s="69" t="s">
        <v>198</v>
      </c>
      <c r="U152" s="58" t="s">
        <v>1720</v>
      </c>
    </row>
    <row r="153" spans="1:21" s="514" customFormat="1" x14ac:dyDescent="0.3">
      <c r="A153" s="488" t="s">
        <v>47</v>
      </c>
      <c r="B153" s="134"/>
      <c r="C153" s="489"/>
      <c r="D153" s="489"/>
      <c r="E153" s="489"/>
      <c r="F153" s="489"/>
      <c r="G153" s="489"/>
      <c r="H153" s="489"/>
      <c r="I153" s="821"/>
      <c r="J153" s="489"/>
      <c r="K153" s="489"/>
      <c r="L153" s="489"/>
      <c r="M153" s="489"/>
      <c r="N153" s="489"/>
      <c r="O153" s="489"/>
      <c r="P153" s="489"/>
      <c r="Q153" s="489"/>
      <c r="R153" s="821"/>
      <c r="S153" s="821"/>
      <c r="T153" s="489"/>
      <c r="U153" s="489"/>
    </row>
    <row r="154" spans="1:21" ht="46.8" x14ac:dyDescent="0.3">
      <c r="A154" s="60" t="s">
        <v>2882</v>
      </c>
      <c r="B154" s="74" t="s">
        <v>2244</v>
      </c>
      <c r="C154" s="168" t="s">
        <v>318</v>
      </c>
      <c r="D154" s="62">
        <v>18</v>
      </c>
      <c r="E154" s="88">
        <v>6.48</v>
      </c>
      <c r="F154" s="62">
        <v>20.399999999999999</v>
      </c>
      <c r="G154" s="62">
        <v>36</v>
      </c>
      <c r="H154" s="62" t="s">
        <v>38</v>
      </c>
      <c r="I154" s="774">
        <f>R154/(1-Q154)</f>
        <v>13.479670588235294</v>
      </c>
      <c r="J154" s="56">
        <v>0.05</v>
      </c>
      <c r="K154" s="56">
        <v>0.02</v>
      </c>
      <c r="L154" s="56">
        <v>0.03</v>
      </c>
      <c r="M154" s="56">
        <v>0.04</v>
      </c>
      <c r="N154" s="56">
        <v>0.01</v>
      </c>
      <c r="O154" s="56">
        <v>0</v>
      </c>
      <c r="P154" s="56">
        <v>0</v>
      </c>
      <c r="Q154" s="56">
        <f>SUM(J154:P154)</f>
        <v>0.15000000000000002</v>
      </c>
      <c r="R154" s="775">
        <f>S154*1.2</f>
        <v>11.45772</v>
      </c>
      <c r="S154" s="775">
        <v>9.5480999999999998</v>
      </c>
      <c r="T154" s="69" t="s">
        <v>198</v>
      </c>
      <c r="U154" s="58" t="s">
        <v>1720</v>
      </c>
    </row>
    <row r="155" spans="1:21" ht="18" x14ac:dyDescent="0.35">
      <c r="A155" s="594"/>
      <c r="B155" s="591"/>
      <c r="C155" s="592"/>
      <c r="D155" s="593"/>
      <c r="E155" s="593"/>
      <c r="F155" s="593"/>
      <c r="G155" s="593"/>
      <c r="H155" s="593"/>
      <c r="I155" s="817"/>
      <c r="J155" s="593"/>
      <c r="K155" s="593"/>
      <c r="L155" s="593"/>
      <c r="M155" s="593"/>
      <c r="N155" s="593"/>
      <c r="O155" s="593"/>
      <c r="P155" s="593"/>
      <c r="Q155" s="593"/>
      <c r="R155" s="830"/>
      <c r="S155" s="830"/>
      <c r="T155" s="593"/>
    </row>
    <row r="156" spans="1:21" ht="18" x14ac:dyDescent="0.35">
      <c r="A156" s="594"/>
      <c r="B156" s="591"/>
      <c r="C156" s="592"/>
      <c r="D156" s="593"/>
      <c r="E156" s="593"/>
      <c r="F156" s="593"/>
      <c r="G156" s="593"/>
      <c r="H156" s="593"/>
      <c r="I156" s="817"/>
      <c r="J156" s="593"/>
      <c r="K156" s="593"/>
      <c r="L156" s="593"/>
      <c r="M156" s="593"/>
      <c r="N156" s="593"/>
      <c r="O156" s="593"/>
      <c r="P156" s="593"/>
      <c r="Q156" s="593"/>
      <c r="R156" s="830"/>
      <c r="S156" s="830"/>
      <c r="T156" s="593"/>
    </row>
    <row r="157" spans="1:21" ht="18" x14ac:dyDescent="0.3">
      <c r="A157" s="495" t="s">
        <v>261</v>
      </c>
      <c r="B157" s="496"/>
      <c r="C157" s="497"/>
      <c r="D157" s="497"/>
      <c r="E157" s="497"/>
      <c r="F157" s="498"/>
      <c r="G157" s="175"/>
      <c r="H157" s="175"/>
      <c r="I157" s="784"/>
      <c r="J157" s="175"/>
      <c r="K157" s="175"/>
      <c r="L157" s="175"/>
      <c r="M157" s="175"/>
      <c r="N157" s="175"/>
      <c r="O157" s="175"/>
      <c r="P157" s="175"/>
      <c r="Q157" s="175"/>
      <c r="R157" s="781"/>
      <c r="S157" s="781"/>
      <c r="T157" s="175"/>
      <c r="U157" s="175"/>
    </row>
    <row r="158" spans="1:21" s="540" customFormat="1" x14ac:dyDescent="0.25">
      <c r="A158" s="536" t="s">
        <v>40</v>
      </c>
      <c r="B158" s="595"/>
      <c r="C158" s="596"/>
      <c r="D158" s="596"/>
      <c r="E158" s="596"/>
      <c r="F158" s="596"/>
      <c r="G158" s="596"/>
      <c r="H158" s="596"/>
      <c r="I158" s="822"/>
      <c r="J158" s="596"/>
      <c r="K158" s="596"/>
      <c r="L158" s="596"/>
      <c r="M158" s="596"/>
      <c r="N158" s="596"/>
      <c r="O158" s="596"/>
      <c r="P158" s="596"/>
      <c r="Q158" s="596"/>
      <c r="R158" s="822"/>
      <c r="S158" s="822"/>
      <c r="T158" s="555"/>
    </row>
    <row r="159" spans="1:21" s="508" customFormat="1" ht="46.8" x14ac:dyDescent="0.3">
      <c r="A159" s="597" t="s">
        <v>2486</v>
      </c>
      <c r="B159" s="515" t="s">
        <v>262</v>
      </c>
      <c r="C159" s="567" t="s">
        <v>13</v>
      </c>
      <c r="D159" s="507">
        <v>16</v>
      </c>
      <c r="E159" s="67">
        <v>5.76</v>
      </c>
      <c r="F159" s="507">
        <v>14.4</v>
      </c>
      <c r="G159" s="507">
        <v>36</v>
      </c>
      <c r="H159" s="507" t="s">
        <v>38</v>
      </c>
      <c r="I159" s="790">
        <f>R159/(1-Q159)</f>
        <v>14.13984</v>
      </c>
      <c r="J159" s="400">
        <v>0.05</v>
      </c>
      <c r="K159" s="400">
        <v>0.02</v>
      </c>
      <c r="L159" s="400">
        <v>0.03</v>
      </c>
      <c r="M159" s="400">
        <v>0.04</v>
      </c>
      <c r="N159" s="400">
        <v>0.01</v>
      </c>
      <c r="O159" s="400">
        <v>0.1</v>
      </c>
      <c r="P159" s="400">
        <v>0</v>
      </c>
      <c r="Q159" s="400">
        <f t="shared" ref="Q159:Q166" si="18">SUM(J159:P159)</f>
        <v>0.25</v>
      </c>
      <c r="R159" s="775">
        <f>S159*1.2</f>
        <v>10.60488</v>
      </c>
      <c r="S159" s="775">
        <v>8.8374000000000006</v>
      </c>
      <c r="T159" s="67" t="s">
        <v>198</v>
      </c>
      <c r="U159" s="67" t="s">
        <v>1720</v>
      </c>
    </row>
    <row r="160" spans="1:21" s="508" customFormat="1" ht="46.8" x14ac:dyDescent="0.3">
      <c r="A160" s="597" t="s">
        <v>2454</v>
      </c>
      <c r="B160" s="515" t="s">
        <v>263</v>
      </c>
      <c r="C160" s="567" t="s">
        <v>71</v>
      </c>
      <c r="D160" s="507">
        <v>10</v>
      </c>
      <c r="E160" s="67">
        <v>7.2</v>
      </c>
      <c r="F160" s="507">
        <v>18.399999999999999</v>
      </c>
      <c r="G160" s="507">
        <v>28</v>
      </c>
      <c r="H160" s="507" t="s">
        <v>38</v>
      </c>
      <c r="I160" s="790">
        <f t="shared" ref="I160:I166" si="19">R160/(1-Q160)</f>
        <v>14.13984</v>
      </c>
      <c r="J160" s="400">
        <v>0.05</v>
      </c>
      <c r="K160" s="400">
        <v>0.02</v>
      </c>
      <c r="L160" s="400">
        <v>0.03</v>
      </c>
      <c r="M160" s="400">
        <v>0.04</v>
      </c>
      <c r="N160" s="400">
        <v>0.01</v>
      </c>
      <c r="O160" s="400">
        <v>0.1</v>
      </c>
      <c r="P160" s="400">
        <v>0</v>
      </c>
      <c r="Q160" s="400">
        <f t="shared" si="18"/>
        <v>0.25</v>
      </c>
      <c r="R160" s="775">
        <f>S160*1.2</f>
        <v>10.60488</v>
      </c>
      <c r="S160" s="775">
        <v>8.8374000000000006</v>
      </c>
      <c r="T160" s="67" t="s">
        <v>198</v>
      </c>
      <c r="U160" s="67" t="s">
        <v>1720</v>
      </c>
    </row>
    <row r="161" spans="1:21" s="540" customFormat="1" x14ac:dyDescent="0.25">
      <c r="A161" s="536" t="s">
        <v>40</v>
      </c>
      <c r="B161" s="595"/>
      <c r="C161" s="596"/>
      <c r="D161" s="598"/>
      <c r="E161" s="599"/>
      <c r="F161" s="598"/>
      <c r="G161" s="598"/>
      <c r="H161" s="598"/>
      <c r="I161" s="823"/>
      <c r="J161" s="598"/>
      <c r="K161" s="598"/>
      <c r="L161" s="598"/>
      <c r="M161" s="598"/>
      <c r="N161" s="598"/>
      <c r="O161" s="598"/>
      <c r="P161" s="598"/>
      <c r="Q161" s="598"/>
      <c r="R161" s="823"/>
      <c r="S161" s="823"/>
      <c r="T161" s="598"/>
    </row>
    <row r="162" spans="1:21" s="508" customFormat="1" ht="46.8" x14ac:dyDescent="0.3">
      <c r="A162" s="597" t="s">
        <v>2887</v>
      </c>
      <c r="B162" s="515" t="s">
        <v>2248</v>
      </c>
      <c r="C162" s="567" t="s">
        <v>13</v>
      </c>
      <c r="D162" s="507">
        <v>16</v>
      </c>
      <c r="E162" s="67">
        <v>5.76</v>
      </c>
      <c r="F162" s="507">
        <v>14.4</v>
      </c>
      <c r="G162" s="507">
        <v>36</v>
      </c>
      <c r="H162" s="507" t="s">
        <v>38</v>
      </c>
      <c r="I162" s="790">
        <f t="shared" si="19"/>
        <v>15.540639999999998</v>
      </c>
      <c r="J162" s="400">
        <v>0.05</v>
      </c>
      <c r="K162" s="400">
        <v>0.02</v>
      </c>
      <c r="L162" s="400">
        <v>0.03</v>
      </c>
      <c r="M162" s="400">
        <v>0.04</v>
      </c>
      <c r="N162" s="400">
        <v>0.01</v>
      </c>
      <c r="O162" s="400">
        <v>0.1</v>
      </c>
      <c r="P162" s="400">
        <v>0</v>
      </c>
      <c r="Q162" s="400">
        <f t="shared" si="18"/>
        <v>0.25</v>
      </c>
      <c r="R162" s="775">
        <f>S162*1.2</f>
        <v>11.655479999999999</v>
      </c>
      <c r="S162" s="775">
        <v>9.7128999999999994</v>
      </c>
      <c r="T162" s="67" t="s">
        <v>198</v>
      </c>
      <c r="U162" s="67" t="s">
        <v>1720</v>
      </c>
    </row>
    <row r="163" spans="1:21" s="508" customFormat="1" ht="46.8" x14ac:dyDescent="0.3">
      <c r="A163" s="597" t="s">
        <v>2888</v>
      </c>
      <c r="B163" s="515" t="s">
        <v>2243</v>
      </c>
      <c r="C163" s="567" t="s">
        <v>14</v>
      </c>
      <c r="D163" s="507">
        <v>10</v>
      </c>
      <c r="E163" s="67">
        <v>7.2</v>
      </c>
      <c r="F163" s="507">
        <v>18.399999999999999</v>
      </c>
      <c r="G163" s="507">
        <v>28</v>
      </c>
      <c r="H163" s="507" t="s">
        <v>69</v>
      </c>
      <c r="I163" s="790">
        <f t="shared" ref="I163" si="20">R163/(1-Q163)</f>
        <v>15.540639999999998</v>
      </c>
      <c r="J163" s="400">
        <v>0.05</v>
      </c>
      <c r="K163" s="400">
        <v>0.02</v>
      </c>
      <c r="L163" s="400">
        <v>0.03</v>
      </c>
      <c r="M163" s="400">
        <v>0.04</v>
      </c>
      <c r="N163" s="400">
        <v>0.01</v>
      </c>
      <c r="O163" s="400">
        <v>0.1</v>
      </c>
      <c r="P163" s="400">
        <v>0</v>
      </c>
      <c r="Q163" s="400">
        <f t="shared" ref="Q163" si="21">SUM(J163:P163)</f>
        <v>0.25</v>
      </c>
      <c r="R163" s="775">
        <f>S163*1.2</f>
        <v>11.655479999999999</v>
      </c>
      <c r="S163" s="775">
        <v>9.7128999999999994</v>
      </c>
      <c r="T163" s="67" t="s">
        <v>198</v>
      </c>
      <c r="U163" s="67" t="s">
        <v>1720</v>
      </c>
    </row>
    <row r="164" spans="1:21" s="540" customFormat="1" ht="15.6" x14ac:dyDescent="0.25">
      <c r="A164" s="536" t="s">
        <v>47</v>
      </c>
      <c r="B164" s="595"/>
      <c r="C164" s="584"/>
      <c r="D164" s="598"/>
      <c r="E164" s="599"/>
      <c r="F164" s="598"/>
      <c r="G164" s="598"/>
      <c r="H164" s="598"/>
      <c r="I164" s="823"/>
      <c r="J164" s="598"/>
      <c r="K164" s="598"/>
      <c r="L164" s="598"/>
      <c r="M164" s="598"/>
      <c r="N164" s="598"/>
      <c r="O164" s="598"/>
      <c r="P164" s="598"/>
      <c r="Q164" s="598"/>
      <c r="R164" s="823"/>
      <c r="S164" s="823"/>
      <c r="T164" s="709"/>
    </row>
    <row r="165" spans="1:21" s="508" customFormat="1" ht="46.8" x14ac:dyDescent="0.3">
      <c r="A165" s="597" t="s">
        <v>2889</v>
      </c>
      <c r="B165" s="515" t="s">
        <v>2249</v>
      </c>
      <c r="C165" s="567" t="s">
        <v>13</v>
      </c>
      <c r="D165" s="507">
        <v>16</v>
      </c>
      <c r="E165" s="67">
        <v>5.76</v>
      </c>
      <c r="F165" s="507">
        <v>14.4</v>
      </c>
      <c r="G165" s="507">
        <v>36</v>
      </c>
      <c r="H165" s="507" t="s">
        <v>38</v>
      </c>
      <c r="I165" s="790">
        <f t="shared" si="19"/>
        <v>17.089759999999998</v>
      </c>
      <c r="J165" s="400">
        <v>0.05</v>
      </c>
      <c r="K165" s="400">
        <v>0.02</v>
      </c>
      <c r="L165" s="400">
        <v>0.03</v>
      </c>
      <c r="M165" s="400">
        <v>0.04</v>
      </c>
      <c r="N165" s="400">
        <v>0.01</v>
      </c>
      <c r="O165" s="400">
        <v>0.1</v>
      </c>
      <c r="P165" s="400">
        <v>0</v>
      </c>
      <c r="Q165" s="400">
        <f t="shared" si="18"/>
        <v>0.25</v>
      </c>
      <c r="R165" s="775">
        <f>S165*1.2</f>
        <v>12.817319999999999</v>
      </c>
      <c r="S165" s="775">
        <v>10.681099999999999</v>
      </c>
      <c r="T165" s="67" t="s">
        <v>198</v>
      </c>
      <c r="U165" s="67" t="s">
        <v>1720</v>
      </c>
    </row>
    <row r="166" spans="1:21" s="508" customFormat="1" ht="46.8" x14ac:dyDescent="0.3">
      <c r="A166" s="597" t="s">
        <v>2890</v>
      </c>
      <c r="B166" s="515" t="s">
        <v>2250</v>
      </c>
      <c r="C166" s="567" t="s">
        <v>71</v>
      </c>
      <c r="D166" s="507">
        <v>10</v>
      </c>
      <c r="E166" s="67">
        <v>7.2</v>
      </c>
      <c r="F166" s="507">
        <v>18.399999999999999</v>
      </c>
      <c r="G166" s="507">
        <v>28</v>
      </c>
      <c r="H166" s="507" t="s">
        <v>69</v>
      </c>
      <c r="I166" s="790">
        <f t="shared" si="19"/>
        <v>17.089759999999998</v>
      </c>
      <c r="J166" s="400">
        <v>0.05</v>
      </c>
      <c r="K166" s="400">
        <v>0.02</v>
      </c>
      <c r="L166" s="400">
        <v>0.03</v>
      </c>
      <c r="M166" s="400">
        <v>0.04</v>
      </c>
      <c r="N166" s="400">
        <v>0.01</v>
      </c>
      <c r="O166" s="400">
        <v>0.1</v>
      </c>
      <c r="P166" s="400">
        <v>0</v>
      </c>
      <c r="Q166" s="400">
        <f t="shared" si="18"/>
        <v>0.25</v>
      </c>
      <c r="R166" s="775">
        <f>S166*1.2</f>
        <v>12.817319999999999</v>
      </c>
      <c r="S166" s="775">
        <v>10.681099999999999</v>
      </c>
      <c r="T166" s="67" t="s">
        <v>198</v>
      </c>
      <c r="U166" s="67" t="s">
        <v>1720</v>
      </c>
    </row>
    <row r="167" spans="1:21" ht="18" x14ac:dyDescent="0.35">
      <c r="A167" s="594"/>
      <c r="B167" s="591"/>
      <c r="C167" s="592"/>
      <c r="D167" s="593"/>
      <c r="E167" s="593"/>
      <c r="F167" s="593"/>
      <c r="G167" s="593"/>
      <c r="H167" s="593"/>
      <c r="I167" s="824"/>
      <c r="J167" s="593"/>
      <c r="K167" s="593"/>
      <c r="L167" s="593"/>
      <c r="M167" s="593"/>
      <c r="N167" s="593"/>
      <c r="O167" s="593"/>
      <c r="P167" s="593"/>
      <c r="Q167" s="593"/>
      <c r="R167" s="824"/>
      <c r="S167" s="824"/>
      <c r="T167" s="710"/>
    </row>
    <row r="168" spans="1:21" ht="18" x14ac:dyDescent="0.35">
      <c r="A168" s="594"/>
      <c r="B168" s="591"/>
      <c r="C168" s="592"/>
      <c r="D168" s="593"/>
      <c r="E168" s="593"/>
      <c r="F168" s="593"/>
      <c r="G168" s="593"/>
      <c r="H168" s="593"/>
      <c r="I168" s="775"/>
      <c r="J168" s="593"/>
      <c r="K168" s="593"/>
      <c r="L168" s="593"/>
      <c r="M168" s="593"/>
      <c r="N168" s="593"/>
      <c r="O168" s="593"/>
      <c r="P168" s="593"/>
      <c r="Q168" s="593"/>
      <c r="R168" s="824"/>
      <c r="S168" s="824"/>
      <c r="T168" s="710"/>
    </row>
    <row r="169" spans="1:21" ht="18" x14ac:dyDescent="0.3">
      <c r="A169" s="495" t="s">
        <v>257</v>
      </c>
      <c r="B169" s="496"/>
      <c r="C169" s="497"/>
      <c r="D169" s="497"/>
      <c r="E169" s="497"/>
      <c r="F169" s="498"/>
      <c r="G169" s="175"/>
      <c r="H169" s="175"/>
      <c r="I169" s="781"/>
      <c r="J169" s="175"/>
      <c r="K169" s="175"/>
      <c r="L169" s="175"/>
      <c r="M169" s="175"/>
      <c r="N169" s="175"/>
      <c r="O169" s="175"/>
      <c r="P169" s="175"/>
      <c r="Q169" s="175"/>
      <c r="R169" s="784"/>
      <c r="S169" s="784"/>
      <c r="T169" s="699"/>
      <c r="U169" s="175"/>
    </row>
    <row r="170" spans="1:21" ht="18" x14ac:dyDescent="0.3">
      <c r="A170" s="495" t="s">
        <v>2926</v>
      </c>
      <c r="B170" s="496"/>
      <c r="C170" s="497"/>
      <c r="D170" s="497"/>
      <c r="E170" s="497"/>
      <c r="F170" s="498"/>
      <c r="G170" s="175"/>
      <c r="H170" s="175"/>
      <c r="I170" s="781"/>
      <c r="J170" s="175"/>
      <c r="K170" s="175"/>
      <c r="L170" s="175"/>
      <c r="M170" s="175"/>
      <c r="N170" s="175"/>
      <c r="O170" s="175"/>
      <c r="P170" s="175"/>
      <c r="Q170" s="175"/>
      <c r="R170" s="784"/>
      <c r="S170" s="784"/>
      <c r="T170" s="699"/>
      <c r="U170" s="175"/>
    </row>
    <row r="171" spans="1:21" s="556" customFormat="1" x14ac:dyDescent="0.25">
      <c r="A171" s="499" t="s">
        <v>205</v>
      </c>
      <c r="B171" s="554"/>
      <c r="C171" s="555"/>
      <c r="D171" s="555"/>
      <c r="E171" s="568"/>
      <c r="F171" s="555"/>
      <c r="G171" s="555"/>
      <c r="H171" s="555"/>
      <c r="I171" s="785"/>
      <c r="J171" s="555"/>
      <c r="K171" s="555"/>
      <c r="L171" s="555"/>
      <c r="M171" s="555"/>
      <c r="N171" s="555"/>
      <c r="O171" s="555"/>
      <c r="P171" s="555"/>
      <c r="Q171" s="555"/>
      <c r="R171" s="785"/>
      <c r="S171" s="785"/>
      <c r="T171" s="705"/>
    </row>
    <row r="172" spans="1:21" s="547" customFormat="1" ht="46.8" x14ac:dyDescent="0.3">
      <c r="A172" s="566" t="s">
        <v>176</v>
      </c>
      <c r="B172" s="505" t="s">
        <v>132</v>
      </c>
      <c r="C172" s="574" t="s">
        <v>13</v>
      </c>
      <c r="D172" s="507">
        <v>40</v>
      </c>
      <c r="E172" s="67">
        <v>14.4</v>
      </c>
      <c r="F172" s="507">
        <v>17.3</v>
      </c>
      <c r="G172" s="507">
        <v>14</v>
      </c>
      <c r="H172" s="507" t="s">
        <v>38</v>
      </c>
      <c r="I172" s="790">
        <f t="shared" ref="I172:I178" si="22">R172/(1-Q172)</f>
        <v>19.133279999999999</v>
      </c>
      <c r="J172" s="399">
        <v>0.05</v>
      </c>
      <c r="K172" s="400">
        <v>0.02</v>
      </c>
      <c r="L172" s="399">
        <v>0.03</v>
      </c>
      <c r="M172" s="399">
        <v>0.04</v>
      </c>
      <c r="N172" s="400">
        <v>0.01</v>
      </c>
      <c r="O172" s="400">
        <v>0.1</v>
      </c>
      <c r="P172" s="399">
        <v>0</v>
      </c>
      <c r="Q172" s="399">
        <f t="shared" ref="Q172:Q178" si="23">SUM(J172:P172)</f>
        <v>0.25</v>
      </c>
      <c r="R172" s="775">
        <f>S172*1.2</f>
        <v>14.349959999999999</v>
      </c>
      <c r="S172" s="775">
        <v>11.958299999999999</v>
      </c>
      <c r="T172" s="58" t="s">
        <v>198</v>
      </c>
      <c r="U172" s="58" t="s">
        <v>1720</v>
      </c>
    </row>
    <row r="173" spans="1:21" s="547" customFormat="1" ht="46.8" x14ac:dyDescent="0.3">
      <c r="A173" s="580" t="s">
        <v>215</v>
      </c>
      <c r="B173" s="505" t="s">
        <v>216</v>
      </c>
      <c r="C173" s="528" t="s">
        <v>14</v>
      </c>
      <c r="D173" s="516">
        <v>20</v>
      </c>
      <c r="E173" s="58">
        <v>14.4</v>
      </c>
      <c r="F173" s="516">
        <v>17.3</v>
      </c>
      <c r="G173" s="516">
        <v>14</v>
      </c>
      <c r="H173" s="516" t="s">
        <v>17</v>
      </c>
      <c r="I173" s="790">
        <f t="shared" si="22"/>
        <v>19.23216</v>
      </c>
      <c r="J173" s="399">
        <v>0.05</v>
      </c>
      <c r="K173" s="399">
        <v>0.02</v>
      </c>
      <c r="L173" s="399">
        <v>0.03</v>
      </c>
      <c r="M173" s="399">
        <v>0.04</v>
      </c>
      <c r="N173" s="399">
        <v>0.01</v>
      </c>
      <c r="O173" s="399">
        <v>0.1</v>
      </c>
      <c r="P173" s="399">
        <v>0</v>
      </c>
      <c r="Q173" s="399">
        <f t="shared" si="23"/>
        <v>0.25</v>
      </c>
      <c r="R173" s="775">
        <f t="shared" ref="R173:R178" si="24">S173*1.2</f>
        <v>14.42412</v>
      </c>
      <c r="S173" s="775">
        <v>12.020100000000001</v>
      </c>
      <c r="T173" s="58" t="s">
        <v>198</v>
      </c>
      <c r="U173" s="58" t="s">
        <v>1720</v>
      </c>
    </row>
    <row r="174" spans="1:21" s="547" customFormat="1" ht="46.8" x14ac:dyDescent="0.3">
      <c r="A174" s="566" t="s">
        <v>177</v>
      </c>
      <c r="B174" s="505" t="s">
        <v>133</v>
      </c>
      <c r="C174" s="574" t="s">
        <v>21</v>
      </c>
      <c r="D174" s="507">
        <v>32</v>
      </c>
      <c r="E174" s="67">
        <v>11.52</v>
      </c>
      <c r="F174" s="507">
        <v>14.5</v>
      </c>
      <c r="G174" s="507">
        <v>14</v>
      </c>
      <c r="H174" s="507" t="s">
        <v>38</v>
      </c>
      <c r="I174" s="790">
        <f t="shared" si="22"/>
        <v>18.952000000000002</v>
      </c>
      <c r="J174" s="399">
        <v>0.05</v>
      </c>
      <c r="K174" s="400">
        <v>0.02</v>
      </c>
      <c r="L174" s="399">
        <v>0.03</v>
      </c>
      <c r="M174" s="399">
        <v>0.04</v>
      </c>
      <c r="N174" s="400">
        <v>0.01</v>
      </c>
      <c r="O174" s="400">
        <v>0.1</v>
      </c>
      <c r="P174" s="399">
        <v>0</v>
      </c>
      <c r="Q174" s="399">
        <f t="shared" si="23"/>
        <v>0.25</v>
      </c>
      <c r="R174" s="775">
        <f t="shared" si="24"/>
        <v>14.214</v>
      </c>
      <c r="S174" s="775">
        <v>11.845000000000001</v>
      </c>
      <c r="T174" s="58" t="s">
        <v>198</v>
      </c>
      <c r="U174" s="58" t="s">
        <v>1720</v>
      </c>
    </row>
    <row r="175" spans="1:21" s="547" customFormat="1" ht="46.8" x14ac:dyDescent="0.3">
      <c r="A175" s="566" t="s">
        <v>217</v>
      </c>
      <c r="B175" s="505" t="s">
        <v>218</v>
      </c>
      <c r="C175" s="574" t="s">
        <v>22</v>
      </c>
      <c r="D175" s="507">
        <v>16</v>
      </c>
      <c r="E175" s="67">
        <v>11.52</v>
      </c>
      <c r="F175" s="507">
        <v>14.5</v>
      </c>
      <c r="G175" s="507">
        <v>14</v>
      </c>
      <c r="H175" s="507" t="s">
        <v>38</v>
      </c>
      <c r="I175" s="790">
        <f t="shared" si="22"/>
        <v>23.401599999999998</v>
      </c>
      <c r="J175" s="399">
        <v>0.05</v>
      </c>
      <c r="K175" s="400">
        <v>0.02</v>
      </c>
      <c r="L175" s="399">
        <v>0.03</v>
      </c>
      <c r="M175" s="399">
        <v>0.04</v>
      </c>
      <c r="N175" s="400">
        <v>0.01</v>
      </c>
      <c r="O175" s="400">
        <v>0.1</v>
      </c>
      <c r="P175" s="399">
        <v>0</v>
      </c>
      <c r="Q175" s="399">
        <f t="shared" si="23"/>
        <v>0.25</v>
      </c>
      <c r="R175" s="775">
        <f t="shared" si="24"/>
        <v>17.551199999999998</v>
      </c>
      <c r="S175" s="775">
        <v>14.625999999999999</v>
      </c>
      <c r="T175" s="58" t="s">
        <v>198</v>
      </c>
      <c r="U175" s="58" t="s">
        <v>1720</v>
      </c>
    </row>
    <row r="176" spans="1:21" s="547" customFormat="1" ht="46.8" x14ac:dyDescent="0.3">
      <c r="A176" s="566" t="s">
        <v>178</v>
      </c>
      <c r="B176" s="505" t="s">
        <v>134</v>
      </c>
      <c r="C176" s="574" t="s">
        <v>32</v>
      </c>
      <c r="D176" s="507">
        <v>10</v>
      </c>
      <c r="E176" s="67">
        <v>14.4</v>
      </c>
      <c r="F176" s="507">
        <v>18.100000000000001</v>
      </c>
      <c r="G176" s="507">
        <v>10</v>
      </c>
      <c r="H176" s="507" t="s">
        <v>53</v>
      </c>
      <c r="I176" s="790">
        <f t="shared" si="22"/>
        <v>20.66592</v>
      </c>
      <c r="J176" s="399">
        <v>0.05</v>
      </c>
      <c r="K176" s="400">
        <v>0.02</v>
      </c>
      <c r="L176" s="399">
        <v>0.03</v>
      </c>
      <c r="M176" s="399">
        <v>0.04</v>
      </c>
      <c r="N176" s="400">
        <v>0.01</v>
      </c>
      <c r="O176" s="400">
        <v>0.1</v>
      </c>
      <c r="P176" s="399">
        <v>0</v>
      </c>
      <c r="Q176" s="399">
        <f t="shared" si="23"/>
        <v>0.25</v>
      </c>
      <c r="R176" s="775">
        <f t="shared" si="24"/>
        <v>15.49944</v>
      </c>
      <c r="S176" s="775">
        <v>12.9162</v>
      </c>
      <c r="T176" s="58" t="s">
        <v>198</v>
      </c>
      <c r="U176" s="58" t="s">
        <v>1720</v>
      </c>
    </row>
    <row r="177" spans="1:21" s="547" customFormat="1" ht="46.8" x14ac:dyDescent="0.3">
      <c r="A177" s="566" t="s">
        <v>179</v>
      </c>
      <c r="B177" s="505" t="s">
        <v>135</v>
      </c>
      <c r="C177" s="574" t="s">
        <v>33</v>
      </c>
      <c r="D177" s="507">
        <v>10</v>
      </c>
      <c r="E177" s="67">
        <v>10.8</v>
      </c>
      <c r="F177" s="507">
        <v>15.6</v>
      </c>
      <c r="G177" s="507">
        <v>12</v>
      </c>
      <c r="H177" s="507" t="s">
        <v>221</v>
      </c>
      <c r="I177" s="790">
        <f t="shared" si="22"/>
        <v>22.264480000000002</v>
      </c>
      <c r="J177" s="399">
        <v>0.05</v>
      </c>
      <c r="K177" s="400">
        <v>0.02</v>
      </c>
      <c r="L177" s="399">
        <v>0.03</v>
      </c>
      <c r="M177" s="399">
        <v>0.04</v>
      </c>
      <c r="N177" s="400">
        <v>0.01</v>
      </c>
      <c r="O177" s="400">
        <v>0.1</v>
      </c>
      <c r="P177" s="399">
        <v>0</v>
      </c>
      <c r="Q177" s="399">
        <f t="shared" si="23"/>
        <v>0.25</v>
      </c>
      <c r="R177" s="775">
        <f t="shared" si="24"/>
        <v>16.698360000000001</v>
      </c>
      <c r="S177" s="775">
        <v>13.9153</v>
      </c>
      <c r="T177" s="58" t="s">
        <v>198</v>
      </c>
      <c r="U177" s="58" t="s">
        <v>1720</v>
      </c>
    </row>
    <row r="178" spans="1:21" s="547" customFormat="1" ht="46.8" x14ac:dyDescent="0.3">
      <c r="A178" s="566" t="s">
        <v>219</v>
      </c>
      <c r="B178" s="505" t="s">
        <v>220</v>
      </c>
      <c r="C178" s="574" t="s">
        <v>199</v>
      </c>
      <c r="D178" s="507">
        <v>20</v>
      </c>
      <c r="E178" s="67">
        <v>10.8</v>
      </c>
      <c r="F178" s="507">
        <v>15.6</v>
      </c>
      <c r="G178" s="507">
        <v>12</v>
      </c>
      <c r="H178" s="507" t="s">
        <v>221</v>
      </c>
      <c r="I178" s="790">
        <f t="shared" si="22"/>
        <v>32.799999999999997</v>
      </c>
      <c r="J178" s="399">
        <v>0.05</v>
      </c>
      <c r="K178" s="400">
        <v>0.02</v>
      </c>
      <c r="L178" s="399">
        <v>0.03</v>
      </c>
      <c r="M178" s="399">
        <v>0.04</v>
      </c>
      <c r="N178" s="400">
        <v>0.01</v>
      </c>
      <c r="O178" s="400">
        <v>0.1</v>
      </c>
      <c r="P178" s="399">
        <v>0</v>
      </c>
      <c r="Q178" s="399">
        <f t="shared" si="23"/>
        <v>0.25</v>
      </c>
      <c r="R178" s="775">
        <f t="shared" si="24"/>
        <v>24.599999999999998</v>
      </c>
      <c r="S178" s="775">
        <v>20.5</v>
      </c>
      <c r="T178" s="58" t="s">
        <v>198</v>
      </c>
      <c r="U178" s="58" t="s">
        <v>1720</v>
      </c>
    </row>
    <row r="179" spans="1:21" s="556" customFormat="1" x14ac:dyDescent="0.25">
      <c r="A179" s="499" t="s">
        <v>205</v>
      </c>
      <c r="B179" s="554"/>
      <c r="C179" s="555"/>
      <c r="D179" s="555"/>
      <c r="E179" s="568"/>
      <c r="F179" s="555"/>
      <c r="G179" s="555"/>
      <c r="H179" s="555"/>
      <c r="I179" s="785"/>
      <c r="J179" s="555"/>
      <c r="K179" s="555"/>
      <c r="L179" s="555"/>
      <c r="M179" s="555"/>
      <c r="N179" s="555"/>
      <c r="O179" s="555"/>
      <c r="P179" s="555"/>
      <c r="Q179" s="555"/>
      <c r="R179" s="785"/>
      <c r="S179" s="785"/>
      <c r="T179" s="705"/>
    </row>
    <row r="180" spans="1:21" s="547" customFormat="1" ht="46.8" x14ac:dyDescent="0.3">
      <c r="A180" s="504" t="s">
        <v>180</v>
      </c>
      <c r="B180" s="505" t="s">
        <v>136</v>
      </c>
      <c r="C180" s="574" t="s">
        <v>21</v>
      </c>
      <c r="D180" s="507">
        <v>10</v>
      </c>
      <c r="E180" s="67">
        <v>3.6</v>
      </c>
      <c r="F180" s="507">
        <v>9.1</v>
      </c>
      <c r="G180" s="507">
        <v>20</v>
      </c>
      <c r="H180" s="507" t="s">
        <v>38</v>
      </c>
      <c r="I180" s="790">
        <f>R180/(1-Q180)</f>
        <v>29.696960000000001</v>
      </c>
      <c r="J180" s="399">
        <v>0.05</v>
      </c>
      <c r="K180" s="400">
        <v>0.02</v>
      </c>
      <c r="L180" s="399">
        <v>0.03</v>
      </c>
      <c r="M180" s="399">
        <v>0.04</v>
      </c>
      <c r="N180" s="400">
        <v>0.01</v>
      </c>
      <c r="O180" s="400">
        <v>0.1</v>
      </c>
      <c r="P180" s="399">
        <v>0</v>
      </c>
      <c r="Q180" s="399">
        <f>SUM(J180:P180)</f>
        <v>0.25</v>
      </c>
      <c r="R180" s="775">
        <f t="shared" ref="R180:R182" si="25">S180*1.2</f>
        <v>22.27272</v>
      </c>
      <c r="S180" s="775">
        <v>18.560600000000001</v>
      </c>
      <c r="T180" s="58" t="s">
        <v>198</v>
      </c>
      <c r="U180" s="58" t="s">
        <v>1720</v>
      </c>
    </row>
    <row r="181" spans="1:21" s="547" customFormat="1" ht="46.8" x14ac:dyDescent="0.3">
      <c r="A181" s="566" t="s">
        <v>222</v>
      </c>
      <c r="B181" s="505" t="s">
        <v>223</v>
      </c>
      <c r="C181" s="574" t="s">
        <v>22</v>
      </c>
      <c r="D181" s="507">
        <v>8</v>
      </c>
      <c r="E181" s="67">
        <v>5.76</v>
      </c>
      <c r="F181" s="507">
        <v>16.5</v>
      </c>
      <c r="G181" s="507">
        <v>14</v>
      </c>
      <c r="H181" s="507" t="s">
        <v>221</v>
      </c>
      <c r="I181" s="790">
        <f>R181/(1-Q181)</f>
        <v>37.08</v>
      </c>
      <c r="J181" s="399">
        <v>0.05</v>
      </c>
      <c r="K181" s="400">
        <v>0.02</v>
      </c>
      <c r="L181" s="399">
        <v>0.03</v>
      </c>
      <c r="M181" s="399">
        <v>0.04</v>
      </c>
      <c r="N181" s="400">
        <v>0.01</v>
      </c>
      <c r="O181" s="400">
        <v>0.1</v>
      </c>
      <c r="P181" s="399">
        <v>0</v>
      </c>
      <c r="Q181" s="399">
        <f>SUM(J181:P181)</f>
        <v>0.25</v>
      </c>
      <c r="R181" s="775">
        <f t="shared" si="25"/>
        <v>27.81</v>
      </c>
      <c r="S181" s="775">
        <v>23.175000000000001</v>
      </c>
      <c r="T181" s="58" t="s">
        <v>198</v>
      </c>
      <c r="U181" s="58" t="s">
        <v>1720</v>
      </c>
    </row>
    <row r="182" spans="1:21" s="547" customFormat="1" ht="46.8" x14ac:dyDescent="0.3">
      <c r="A182" s="566" t="s">
        <v>224</v>
      </c>
      <c r="B182" s="505" t="s">
        <v>225</v>
      </c>
      <c r="C182" s="574" t="s">
        <v>32</v>
      </c>
      <c r="D182" s="507">
        <v>6</v>
      </c>
      <c r="E182" s="67">
        <v>8.64</v>
      </c>
      <c r="F182" s="507">
        <v>21.8</v>
      </c>
      <c r="G182" s="507">
        <v>8</v>
      </c>
      <c r="H182" s="507" t="s">
        <v>221</v>
      </c>
      <c r="I182" s="790">
        <f>R182/(1-Q182)</f>
        <v>40.771519999999995</v>
      </c>
      <c r="J182" s="399">
        <v>0.05</v>
      </c>
      <c r="K182" s="400">
        <v>0.02</v>
      </c>
      <c r="L182" s="399">
        <v>0.03</v>
      </c>
      <c r="M182" s="399">
        <v>0.04</v>
      </c>
      <c r="N182" s="400">
        <v>0.01</v>
      </c>
      <c r="O182" s="400">
        <v>0.1</v>
      </c>
      <c r="P182" s="399">
        <v>0</v>
      </c>
      <c r="Q182" s="399">
        <f>SUM(J182:P182)</f>
        <v>0.25</v>
      </c>
      <c r="R182" s="775">
        <f t="shared" si="25"/>
        <v>30.578639999999996</v>
      </c>
      <c r="S182" s="775">
        <v>25.482199999999999</v>
      </c>
      <c r="T182" s="58" t="s">
        <v>198</v>
      </c>
      <c r="U182" s="58" t="s">
        <v>1720</v>
      </c>
    </row>
    <row r="183" spans="1:21" s="556" customFormat="1" x14ac:dyDescent="0.25">
      <c r="A183" s="499" t="s">
        <v>200</v>
      </c>
      <c r="B183" s="554"/>
      <c r="C183" s="555"/>
      <c r="D183" s="555"/>
      <c r="E183" s="568"/>
      <c r="F183" s="555"/>
      <c r="G183" s="555"/>
      <c r="H183" s="555"/>
      <c r="I183" s="785"/>
      <c r="J183" s="555"/>
      <c r="K183" s="555"/>
      <c r="L183" s="555"/>
      <c r="M183" s="555"/>
      <c r="N183" s="555"/>
      <c r="O183" s="555"/>
      <c r="P183" s="555"/>
      <c r="Q183" s="555"/>
      <c r="R183" s="785"/>
      <c r="S183" s="785"/>
      <c r="T183" s="555"/>
    </row>
    <row r="184" spans="1:21" s="547" customFormat="1" ht="46.8" x14ac:dyDescent="0.3">
      <c r="A184" s="504" t="s">
        <v>181</v>
      </c>
      <c r="B184" s="505" t="s">
        <v>137</v>
      </c>
      <c r="C184" s="574" t="s">
        <v>21</v>
      </c>
      <c r="D184" s="507">
        <v>10</v>
      </c>
      <c r="E184" s="67">
        <v>3.6</v>
      </c>
      <c r="F184" s="507">
        <v>9.1</v>
      </c>
      <c r="G184" s="507">
        <v>20</v>
      </c>
      <c r="H184" s="507" t="s">
        <v>38</v>
      </c>
      <c r="I184" s="790">
        <f>R184/(1-Q184)</f>
        <v>30.78464</v>
      </c>
      <c r="J184" s="399">
        <v>0.05</v>
      </c>
      <c r="K184" s="400">
        <v>0.02</v>
      </c>
      <c r="L184" s="399">
        <v>0.03</v>
      </c>
      <c r="M184" s="399">
        <v>0.04</v>
      </c>
      <c r="N184" s="400">
        <v>0.01</v>
      </c>
      <c r="O184" s="400">
        <v>0.1</v>
      </c>
      <c r="P184" s="399">
        <v>0</v>
      </c>
      <c r="Q184" s="399">
        <f>SUM(J184:P184)</f>
        <v>0.25</v>
      </c>
      <c r="R184" s="775">
        <f>S184*1.2</f>
        <v>23.088480000000001</v>
      </c>
      <c r="S184" s="775">
        <v>19.240400000000001</v>
      </c>
      <c r="T184" s="58" t="s">
        <v>198</v>
      </c>
      <c r="U184" s="58" t="s">
        <v>1720</v>
      </c>
    </row>
    <row r="185" spans="1:21" s="547" customFormat="1" ht="46.8" x14ac:dyDescent="0.3">
      <c r="A185" s="566" t="s">
        <v>2014</v>
      </c>
      <c r="B185" s="505" t="s">
        <v>226</v>
      </c>
      <c r="C185" s="574" t="s">
        <v>22</v>
      </c>
      <c r="D185" s="507">
        <v>8</v>
      </c>
      <c r="E185" s="67">
        <v>5.76</v>
      </c>
      <c r="F185" s="507">
        <v>16.5</v>
      </c>
      <c r="G185" s="507">
        <v>14</v>
      </c>
      <c r="H185" s="507" t="s">
        <v>221</v>
      </c>
      <c r="I185" s="790">
        <f>R185/(1-Q185)</f>
        <v>38.398400000000002</v>
      </c>
      <c r="J185" s="399">
        <v>0.05</v>
      </c>
      <c r="K185" s="400">
        <v>0.02</v>
      </c>
      <c r="L185" s="399">
        <v>0.03</v>
      </c>
      <c r="M185" s="399">
        <v>0.04</v>
      </c>
      <c r="N185" s="400">
        <v>0.01</v>
      </c>
      <c r="O185" s="400">
        <v>0.1</v>
      </c>
      <c r="P185" s="399">
        <v>0</v>
      </c>
      <c r="Q185" s="399">
        <f>SUM(J185:P185)</f>
        <v>0.25</v>
      </c>
      <c r="R185" s="775">
        <f>S185*1.2</f>
        <v>28.7988</v>
      </c>
      <c r="S185" s="775">
        <v>23.999000000000002</v>
      </c>
      <c r="T185" s="58" t="s">
        <v>198</v>
      </c>
      <c r="U185" s="58" t="s">
        <v>1720</v>
      </c>
    </row>
    <row r="186" spans="1:21" ht="18" x14ac:dyDescent="0.3">
      <c r="A186" s="601" t="s">
        <v>258</v>
      </c>
      <c r="B186" s="591"/>
      <c r="C186" s="592"/>
      <c r="D186" s="593"/>
      <c r="E186" s="593"/>
      <c r="F186" s="593"/>
      <c r="G186" s="593"/>
      <c r="H186" s="593"/>
      <c r="I186" s="825"/>
      <c r="J186" s="593"/>
      <c r="K186" s="593"/>
      <c r="L186" s="593"/>
      <c r="M186" s="593"/>
      <c r="N186" s="593"/>
      <c r="O186" s="593"/>
      <c r="P186" s="593"/>
      <c r="Q186" s="593"/>
      <c r="R186" s="824"/>
      <c r="S186" s="824"/>
      <c r="T186" s="710"/>
    </row>
    <row r="187" spans="1:21" x14ac:dyDescent="0.3">
      <c r="B187" s="591"/>
      <c r="C187" s="592"/>
      <c r="D187" s="593"/>
      <c r="E187" s="593"/>
      <c r="F187" s="593"/>
      <c r="G187" s="593"/>
      <c r="H187" s="593"/>
      <c r="I187" s="825"/>
      <c r="J187" s="593"/>
      <c r="K187" s="593"/>
      <c r="L187" s="593"/>
      <c r="M187" s="593"/>
      <c r="N187" s="593"/>
      <c r="O187" s="593"/>
      <c r="P187" s="593"/>
      <c r="Q187" s="593"/>
      <c r="R187" s="824"/>
      <c r="S187" s="824"/>
      <c r="T187" s="710"/>
    </row>
    <row r="188" spans="1:21" ht="18" x14ac:dyDescent="0.3">
      <c r="A188" s="495" t="s">
        <v>259</v>
      </c>
      <c r="B188" s="496"/>
      <c r="C188" s="497"/>
      <c r="D188" s="497"/>
      <c r="E188" s="497"/>
      <c r="F188" s="498"/>
      <c r="G188" s="175"/>
      <c r="H188" s="175"/>
      <c r="I188" s="784"/>
      <c r="J188" s="175"/>
      <c r="K188" s="175"/>
      <c r="L188" s="175"/>
      <c r="M188" s="175"/>
      <c r="N188" s="175"/>
      <c r="O188" s="175"/>
      <c r="P188" s="175"/>
      <c r="Q188" s="175"/>
      <c r="R188" s="784"/>
      <c r="S188" s="784"/>
      <c r="T188" s="699"/>
      <c r="U188" s="175"/>
    </row>
    <row r="189" spans="1:21" s="556" customFormat="1" x14ac:dyDescent="0.25">
      <c r="A189" s="499" t="s">
        <v>205</v>
      </c>
      <c r="B189" s="554"/>
      <c r="C189" s="555"/>
      <c r="D189" s="555"/>
      <c r="E189" s="568"/>
      <c r="F189" s="555"/>
      <c r="G189" s="555"/>
      <c r="H189" s="555"/>
      <c r="I189" s="785"/>
      <c r="J189" s="555"/>
      <c r="K189" s="555"/>
      <c r="L189" s="555"/>
      <c r="M189" s="555"/>
      <c r="N189" s="555"/>
      <c r="O189" s="555"/>
      <c r="P189" s="555"/>
      <c r="Q189" s="555"/>
      <c r="R189" s="785"/>
      <c r="S189" s="785"/>
      <c r="T189" s="705"/>
    </row>
    <row r="190" spans="1:21" s="529" customFormat="1" ht="46.8" x14ac:dyDescent="0.3">
      <c r="A190" s="602" t="s">
        <v>182</v>
      </c>
      <c r="B190" s="603" t="s">
        <v>138</v>
      </c>
      <c r="C190" s="528" t="s">
        <v>13</v>
      </c>
      <c r="D190" s="507">
        <v>40</v>
      </c>
      <c r="E190" s="67">
        <v>14.4</v>
      </c>
      <c r="F190" s="507">
        <v>21.82</v>
      </c>
      <c r="G190" s="507">
        <v>16</v>
      </c>
      <c r="H190" s="507" t="s">
        <v>17</v>
      </c>
      <c r="I190" s="775">
        <f t="shared" ref="I190:I210" si="26">R190/(1-Q190)</f>
        <v>19.759519999999998</v>
      </c>
      <c r="J190" s="399">
        <v>0.05</v>
      </c>
      <c r="K190" s="400">
        <v>0.02</v>
      </c>
      <c r="L190" s="399">
        <v>0.03</v>
      </c>
      <c r="M190" s="399">
        <v>0.04</v>
      </c>
      <c r="N190" s="400">
        <v>0.01</v>
      </c>
      <c r="O190" s="400">
        <v>0.1</v>
      </c>
      <c r="P190" s="399">
        <v>0</v>
      </c>
      <c r="Q190" s="399">
        <f t="shared" ref="Q190:Q195" si="27">SUM(J190:P190)</f>
        <v>0.25</v>
      </c>
      <c r="R190" s="775">
        <f t="shared" ref="R190:R195" si="28">S190*1.2</f>
        <v>14.81964</v>
      </c>
      <c r="S190" s="775">
        <v>12.3497</v>
      </c>
      <c r="T190" s="58" t="s">
        <v>198</v>
      </c>
      <c r="U190" s="58" t="s">
        <v>1720</v>
      </c>
    </row>
    <row r="191" spans="1:21" s="529" customFormat="1" ht="46.8" x14ac:dyDescent="0.3">
      <c r="A191" s="602" t="s">
        <v>183</v>
      </c>
      <c r="B191" s="603" t="s">
        <v>139</v>
      </c>
      <c r="C191" s="528" t="s">
        <v>14</v>
      </c>
      <c r="D191" s="507">
        <v>20</v>
      </c>
      <c r="E191" s="67">
        <v>14.4</v>
      </c>
      <c r="F191" s="507">
        <v>21.82</v>
      </c>
      <c r="G191" s="507">
        <v>16</v>
      </c>
      <c r="H191" s="507" t="s">
        <v>17</v>
      </c>
      <c r="I191" s="775">
        <f t="shared" si="26"/>
        <v>19.759519999999998</v>
      </c>
      <c r="J191" s="399">
        <v>0.05</v>
      </c>
      <c r="K191" s="400">
        <v>0.02</v>
      </c>
      <c r="L191" s="399">
        <v>0.03</v>
      </c>
      <c r="M191" s="399">
        <v>0.04</v>
      </c>
      <c r="N191" s="400">
        <v>0.01</v>
      </c>
      <c r="O191" s="400">
        <v>0.1</v>
      </c>
      <c r="P191" s="399">
        <v>0</v>
      </c>
      <c r="Q191" s="399">
        <f t="shared" si="27"/>
        <v>0.25</v>
      </c>
      <c r="R191" s="775">
        <f t="shared" si="28"/>
        <v>14.81964</v>
      </c>
      <c r="S191" s="775">
        <v>12.3497</v>
      </c>
      <c r="T191" s="58" t="s">
        <v>198</v>
      </c>
      <c r="U191" s="58" t="s">
        <v>1720</v>
      </c>
    </row>
    <row r="192" spans="1:21" s="529" customFormat="1" ht="46.8" x14ac:dyDescent="0.3">
      <c r="A192" s="604" t="s">
        <v>228</v>
      </c>
      <c r="B192" s="603" t="s">
        <v>229</v>
      </c>
      <c r="C192" s="528" t="s">
        <v>28</v>
      </c>
      <c r="D192" s="507">
        <v>28</v>
      </c>
      <c r="E192" s="67">
        <v>10.08</v>
      </c>
      <c r="F192" s="507">
        <v>20.45</v>
      </c>
      <c r="G192" s="507">
        <v>16</v>
      </c>
      <c r="H192" s="507" t="s">
        <v>17</v>
      </c>
      <c r="I192" s="775">
        <f t="shared" si="26"/>
        <v>27.389759999999999</v>
      </c>
      <c r="J192" s="399">
        <v>0.05</v>
      </c>
      <c r="K192" s="400">
        <v>0.02</v>
      </c>
      <c r="L192" s="399">
        <v>0.03</v>
      </c>
      <c r="M192" s="399">
        <v>0.04</v>
      </c>
      <c r="N192" s="400">
        <v>0.01</v>
      </c>
      <c r="O192" s="400">
        <v>0.1</v>
      </c>
      <c r="P192" s="399">
        <v>0</v>
      </c>
      <c r="Q192" s="399">
        <f t="shared" si="27"/>
        <v>0.25</v>
      </c>
      <c r="R192" s="775">
        <f t="shared" si="28"/>
        <v>20.54232</v>
      </c>
      <c r="S192" s="775">
        <v>17.118600000000001</v>
      </c>
      <c r="T192" s="58" t="s">
        <v>198</v>
      </c>
      <c r="U192" s="58" t="s">
        <v>1720</v>
      </c>
    </row>
    <row r="193" spans="1:21" s="529" customFormat="1" ht="46.8" x14ac:dyDescent="0.3">
      <c r="A193" s="602" t="s">
        <v>184</v>
      </c>
      <c r="B193" s="603" t="s">
        <v>140</v>
      </c>
      <c r="C193" s="528" t="s">
        <v>30</v>
      </c>
      <c r="D193" s="507">
        <v>8</v>
      </c>
      <c r="E193" s="67">
        <v>8.64</v>
      </c>
      <c r="F193" s="507">
        <v>17.5</v>
      </c>
      <c r="G193" s="507">
        <v>14</v>
      </c>
      <c r="H193" s="507" t="s">
        <v>17</v>
      </c>
      <c r="I193" s="775">
        <f t="shared" si="26"/>
        <v>30.669279999999997</v>
      </c>
      <c r="J193" s="399">
        <v>0.05</v>
      </c>
      <c r="K193" s="400">
        <v>0.02</v>
      </c>
      <c r="L193" s="399">
        <v>0.03</v>
      </c>
      <c r="M193" s="399">
        <v>0.04</v>
      </c>
      <c r="N193" s="400">
        <v>0.01</v>
      </c>
      <c r="O193" s="400">
        <v>0.1</v>
      </c>
      <c r="P193" s="399">
        <v>0</v>
      </c>
      <c r="Q193" s="399">
        <f t="shared" si="27"/>
        <v>0.25</v>
      </c>
      <c r="R193" s="775">
        <f t="shared" si="28"/>
        <v>23.001959999999997</v>
      </c>
      <c r="S193" s="775">
        <v>19.168299999999999</v>
      </c>
      <c r="T193" s="58" t="s">
        <v>198</v>
      </c>
      <c r="U193" s="58" t="s">
        <v>1720</v>
      </c>
    </row>
    <row r="194" spans="1:21" s="529" customFormat="1" ht="46.8" x14ac:dyDescent="0.3">
      <c r="A194" s="604" t="s">
        <v>230</v>
      </c>
      <c r="B194" s="603" t="s">
        <v>231</v>
      </c>
      <c r="C194" s="528" t="s">
        <v>31</v>
      </c>
      <c r="D194" s="507">
        <v>8</v>
      </c>
      <c r="E194" s="67">
        <v>11.52</v>
      </c>
      <c r="F194" s="507">
        <v>23.64</v>
      </c>
      <c r="G194" s="507">
        <v>14</v>
      </c>
      <c r="H194" s="507" t="s">
        <v>17</v>
      </c>
      <c r="I194" s="775">
        <f>R194/(1-Q194)</f>
        <v>37.953440000000001</v>
      </c>
      <c r="J194" s="399">
        <v>0.05</v>
      </c>
      <c r="K194" s="400">
        <v>0.02</v>
      </c>
      <c r="L194" s="399">
        <v>0.03</v>
      </c>
      <c r="M194" s="399">
        <v>0.04</v>
      </c>
      <c r="N194" s="400">
        <v>0.01</v>
      </c>
      <c r="O194" s="400">
        <v>0.1</v>
      </c>
      <c r="P194" s="399">
        <v>0</v>
      </c>
      <c r="Q194" s="399">
        <f t="shared" si="27"/>
        <v>0.25</v>
      </c>
      <c r="R194" s="775">
        <f t="shared" si="28"/>
        <v>28.46508</v>
      </c>
      <c r="S194" s="775">
        <v>23.7209</v>
      </c>
      <c r="T194" s="58" t="s">
        <v>198</v>
      </c>
      <c r="U194" s="58" t="s">
        <v>1720</v>
      </c>
    </row>
    <row r="195" spans="1:21" s="529" customFormat="1" ht="46.8" x14ac:dyDescent="0.3">
      <c r="A195" s="604" t="s">
        <v>233</v>
      </c>
      <c r="B195" s="603" t="s">
        <v>234</v>
      </c>
      <c r="C195" s="528" t="s">
        <v>235</v>
      </c>
      <c r="D195" s="507">
        <v>24</v>
      </c>
      <c r="E195" s="67">
        <v>8.64</v>
      </c>
      <c r="F195" s="507">
        <v>21.82</v>
      </c>
      <c r="G195" s="507">
        <v>16</v>
      </c>
      <c r="H195" s="507" t="s">
        <v>17</v>
      </c>
      <c r="I195" s="775">
        <f>R195/(1-Q195)</f>
        <v>32.77872</v>
      </c>
      <c r="J195" s="399">
        <v>0.05</v>
      </c>
      <c r="K195" s="400">
        <v>0.02</v>
      </c>
      <c r="L195" s="399">
        <v>0.03</v>
      </c>
      <c r="M195" s="399">
        <v>0.04</v>
      </c>
      <c r="N195" s="400">
        <v>0.01</v>
      </c>
      <c r="O195" s="400">
        <v>0.1</v>
      </c>
      <c r="P195" s="399">
        <v>0</v>
      </c>
      <c r="Q195" s="399">
        <f t="shared" si="27"/>
        <v>0.25</v>
      </c>
      <c r="R195" s="775">
        <f t="shared" si="28"/>
        <v>24.584040000000002</v>
      </c>
      <c r="S195" s="775">
        <v>20.486700000000003</v>
      </c>
      <c r="T195" s="58" t="s">
        <v>198</v>
      </c>
      <c r="U195" s="58" t="s">
        <v>1720</v>
      </c>
    </row>
    <row r="196" spans="1:21" s="556" customFormat="1" ht="18" x14ac:dyDescent="0.25">
      <c r="A196" s="499" t="s">
        <v>205</v>
      </c>
      <c r="B196" s="554"/>
      <c r="C196" s="555"/>
      <c r="D196" s="555"/>
      <c r="E196" s="568"/>
      <c r="F196" s="555"/>
      <c r="G196" s="555"/>
      <c r="H196" s="555"/>
      <c r="I196" s="785"/>
      <c r="J196" s="555"/>
      <c r="K196" s="555"/>
      <c r="L196" s="555"/>
      <c r="M196" s="555"/>
      <c r="N196" s="555"/>
      <c r="O196" s="555"/>
      <c r="P196" s="555"/>
      <c r="Q196" s="555"/>
      <c r="R196" s="785"/>
      <c r="S196" s="785"/>
      <c r="T196" s="555"/>
      <c r="U196" s="58"/>
    </row>
    <row r="197" spans="1:21" s="529" customFormat="1" ht="46.8" x14ac:dyDescent="0.3">
      <c r="A197" s="602" t="s">
        <v>185</v>
      </c>
      <c r="B197" s="603" t="s">
        <v>141</v>
      </c>
      <c r="C197" s="528" t="s">
        <v>13</v>
      </c>
      <c r="D197" s="507">
        <v>20</v>
      </c>
      <c r="E197" s="67">
        <v>7.2</v>
      </c>
      <c r="F197" s="507">
        <v>10.91</v>
      </c>
      <c r="G197" s="507">
        <v>32</v>
      </c>
      <c r="H197" s="507" t="s">
        <v>17</v>
      </c>
      <c r="I197" s="775">
        <f t="shared" si="26"/>
        <v>26.400000000000002</v>
      </c>
      <c r="J197" s="399">
        <v>0.05</v>
      </c>
      <c r="K197" s="400">
        <v>0.02</v>
      </c>
      <c r="L197" s="399">
        <v>0.03</v>
      </c>
      <c r="M197" s="399">
        <v>0.04</v>
      </c>
      <c r="N197" s="400">
        <v>0.01</v>
      </c>
      <c r="O197" s="400">
        <v>0.1</v>
      </c>
      <c r="P197" s="399">
        <v>0</v>
      </c>
      <c r="Q197" s="399">
        <f>SUM(J197:P197)</f>
        <v>0.25</v>
      </c>
      <c r="R197" s="775">
        <f t="shared" ref="R197:R201" si="29">S197*1.2</f>
        <v>19.8</v>
      </c>
      <c r="S197" s="775">
        <v>16.5</v>
      </c>
      <c r="T197" s="58" t="s">
        <v>198</v>
      </c>
      <c r="U197" s="58" t="s">
        <v>1720</v>
      </c>
    </row>
    <row r="198" spans="1:21" s="529" customFormat="1" ht="46.8" x14ac:dyDescent="0.3">
      <c r="A198" s="604" t="s">
        <v>236</v>
      </c>
      <c r="B198" s="603" t="s">
        <v>237</v>
      </c>
      <c r="C198" s="528" t="s">
        <v>14</v>
      </c>
      <c r="D198" s="507">
        <v>20</v>
      </c>
      <c r="E198" s="67">
        <v>14.4</v>
      </c>
      <c r="F198" s="507">
        <v>21.82</v>
      </c>
      <c r="G198" s="507">
        <v>16</v>
      </c>
      <c r="H198" s="507" t="s">
        <v>17</v>
      </c>
      <c r="I198" s="775">
        <f>R198/(1-Q198)</f>
        <v>30.883520000000001</v>
      </c>
      <c r="J198" s="399">
        <v>0.05</v>
      </c>
      <c r="K198" s="400">
        <v>0.02</v>
      </c>
      <c r="L198" s="399">
        <v>0.03</v>
      </c>
      <c r="M198" s="399">
        <v>0.04</v>
      </c>
      <c r="N198" s="400">
        <v>0.01</v>
      </c>
      <c r="O198" s="400">
        <v>0.1</v>
      </c>
      <c r="P198" s="399">
        <v>0</v>
      </c>
      <c r="Q198" s="399">
        <f>SUM(J198:P198)</f>
        <v>0.25</v>
      </c>
      <c r="R198" s="775">
        <f t="shared" si="29"/>
        <v>23.16264</v>
      </c>
      <c r="S198" s="775">
        <v>19.302199999999999</v>
      </c>
      <c r="T198" s="58" t="s">
        <v>198</v>
      </c>
      <c r="U198" s="58" t="s">
        <v>1720</v>
      </c>
    </row>
    <row r="199" spans="1:21" s="529" customFormat="1" ht="46.8" x14ac:dyDescent="0.3">
      <c r="A199" s="604" t="s">
        <v>238</v>
      </c>
      <c r="B199" s="603" t="s">
        <v>239</v>
      </c>
      <c r="C199" s="528" t="s">
        <v>28</v>
      </c>
      <c r="D199" s="507">
        <v>14</v>
      </c>
      <c r="E199" s="67">
        <v>5.04</v>
      </c>
      <c r="F199" s="507">
        <v>10.172364743520001</v>
      </c>
      <c r="G199" s="507">
        <v>32</v>
      </c>
      <c r="H199" s="507" t="s">
        <v>17</v>
      </c>
      <c r="I199" s="775">
        <f>R199/(1-Q199)</f>
        <v>33.734559999999995</v>
      </c>
      <c r="J199" s="399">
        <v>0.05</v>
      </c>
      <c r="K199" s="400">
        <v>0.02</v>
      </c>
      <c r="L199" s="399">
        <v>0.03</v>
      </c>
      <c r="M199" s="399">
        <v>0.04</v>
      </c>
      <c r="N199" s="400">
        <v>0.01</v>
      </c>
      <c r="O199" s="400">
        <v>0.1</v>
      </c>
      <c r="P199" s="399">
        <v>0</v>
      </c>
      <c r="Q199" s="399">
        <f>SUM(J199:P199)</f>
        <v>0.25</v>
      </c>
      <c r="R199" s="775">
        <f t="shared" si="29"/>
        <v>25.300919999999998</v>
      </c>
      <c r="S199" s="775">
        <v>21.084099999999999</v>
      </c>
      <c r="T199" s="58" t="s">
        <v>198</v>
      </c>
      <c r="U199" s="58" t="s">
        <v>1720</v>
      </c>
    </row>
    <row r="200" spans="1:21" s="529" customFormat="1" ht="46.8" x14ac:dyDescent="0.3">
      <c r="A200" s="604" t="s">
        <v>240</v>
      </c>
      <c r="B200" s="603" t="s">
        <v>241</v>
      </c>
      <c r="C200" s="528" t="s">
        <v>31</v>
      </c>
      <c r="D200" s="507">
        <v>8</v>
      </c>
      <c r="E200" s="67">
        <v>11.52</v>
      </c>
      <c r="F200" s="507">
        <v>23.64</v>
      </c>
      <c r="G200" s="507">
        <v>14</v>
      </c>
      <c r="H200" s="507" t="s">
        <v>17</v>
      </c>
      <c r="I200" s="775">
        <f>R200/(1-Q200)</f>
        <v>42.155839999999998</v>
      </c>
      <c r="J200" s="399">
        <v>0.05</v>
      </c>
      <c r="K200" s="400">
        <v>0.02</v>
      </c>
      <c r="L200" s="399">
        <v>0.03</v>
      </c>
      <c r="M200" s="399">
        <v>0.04</v>
      </c>
      <c r="N200" s="400">
        <v>0.01</v>
      </c>
      <c r="O200" s="400">
        <v>0.1</v>
      </c>
      <c r="P200" s="399">
        <v>0</v>
      </c>
      <c r="Q200" s="399">
        <f>SUM(J200:P200)</f>
        <v>0.25</v>
      </c>
      <c r="R200" s="775">
        <f t="shared" si="29"/>
        <v>31.616879999999998</v>
      </c>
      <c r="S200" s="775">
        <v>26.3474</v>
      </c>
      <c r="T200" s="58" t="s">
        <v>198</v>
      </c>
      <c r="U200" s="58" t="s">
        <v>1720</v>
      </c>
    </row>
    <row r="201" spans="1:21" s="529" customFormat="1" ht="46.8" x14ac:dyDescent="0.3">
      <c r="A201" s="604" t="s">
        <v>242</v>
      </c>
      <c r="B201" s="603" t="s">
        <v>243</v>
      </c>
      <c r="C201" s="528" t="s">
        <v>235</v>
      </c>
      <c r="D201" s="507">
        <v>12</v>
      </c>
      <c r="E201" s="67">
        <v>4.32</v>
      </c>
      <c r="F201" s="507">
        <v>10.91</v>
      </c>
      <c r="G201" s="507">
        <v>32</v>
      </c>
      <c r="H201" s="507" t="s">
        <v>17</v>
      </c>
      <c r="I201" s="775">
        <f>R201/(1-Q201)</f>
        <v>37.211840000000002</v>
      </c>
      <c r="J201" s="399">
        <v>0.05</v>
      </c>
      <c r="K201" s="400">
        <v>0.02</v>
      </c>
      <c r="L201" s="399">
        <v>0.03</v>
      </c>
      <c r="M201" s="399">
        <v>0.04</v>
      </c>
      <c r="N201" s="400">
        <v>0.01</v>
      </c>
      <c r="O201" s="400">
        <v>0.1</v>
      </c>
      <c r="P201" s="399">
        <v>0</v>
      </c>
      <c r="Q201" s="399">
        <f>SUM(J201:P201)</f>
        <v>0.25</v>
      </c>
      <c r="R201" s="775">
        <f t="shared" si="29"/>
        <v>27.90888</v>
      </c>
      <c r="S201" s="775">
        <v>23.257400000000001</v>
      </c>
      <c r="T201" s="58" t="s">
        <v>198</v>
      </c>
      <c r="U201" s="58" t="s">
        <v>1720</v>
      </c>
    </row>
    <row r="202" spans="1:21" s="556" customFormat="1" x14ac:dyDescent="0.25">
      <c r="A202" s="499" t="s">
        <v>200</v>
      </c>
      <c r="B202" s="554"/>
      <c r="C202" s="555"/>
      <c r="D202" s="555"/>
      <c r="E202" s="568"/>
      <c r="F202" s="555"/>
      <c r="G202" s="555"/>
      <c r="H202" s="555"/>
      <c r="I202" s="785"/>
      <c r="J202" s="555"/>
      <c r="K202" s="555"/>
      <c r="L202" s="555"/>
      <c r="M202" s="555"/>
      <c r="N202" s="555"/>
      <c r="O202" s="555"/>
      <c r="P202" s="555"/>
      <c r="Q202" s="555"/>
      <c r="R202" s="785"/>
      <c r="S202" s="785"/>
      <c r="T202" s="705"/>
    </row>
    <row r="203" spans="1:21" s="605" customFormat="1" ht="46.8" x14ac:dyDescent="0.3">
      <c r="A203" s="602" t="s">
        <v>186</v>
      </c>
      <c r="B203" s="603" t="s">
        <v>2015</v>
      </c>
      <c r="C203" s="528" t="s">
        <v>13</v>
      </c>
      <c r="D203" s="507">
        <v>20</v>
      </c>
      <c r="E203" s="67">
        <v>7.2</v>
      </c>
      <c r="F203" s="507">
        <v>10.91</v>
      </c>
      <c r="G203" s="507">
        <v>32</v>
      </c>
      <c r="H203" s="507" t="s">
        <v>17</v>
      </c>
      <c r="I203" s="775">
        <f t="shared" si="26"/>
        <v>26.400000000000002</v>
      </c>
      <c r="J203" s="399">
        <v>0.05</v>
      </c>
      <c r="K203" s="400">
        <v>0.02</v>
      </c>
      <c r="L203" s="399">
        <v>0.03</v>
      </c>
      <c r="M203" s="399">
        <v>0.04</v>
      </c>
      <c r="N203" s="400">
        <v>0.01</v>
      </c>
      <c r="O203" s="400">
        <v>0.1</v>
      </c>
      <c r="P203" s="399">
        <v>0</v>
      </c>
      <c r="Q203" s="399">
        <f t="shared" ref="Q203:Q207" si="30">SUM(J203:P203)</f>
        <v>0.25</v>
      </c>
      <c r="R203" s="775">
        <f t="shared" ref="R203:R207" si="31">S203*1.2</f>
        <v>19.8</v>
      </c>
      <c r="S203" s="775">
        <v>16.5</v>
      </c>
      <c r="T203" s="58" t="s">
        <v>198</v>
      </c>
      <c r="U203" s="58" t="s">
        <v>1720</v>
      </c>
    </row>
    <row r="204" spans="1:21" s="605" customFormat="1" ht="46.8" x14ac:dyDescent="0.3">
      <c r="A204" s="604" t="s">
        <v>244</v>
      </c>
      <c r="B204" s="603" t="s">
        <v>2016</v>
      </c>
      <c r="C204" s="528" t="s">
        <v>14</v>
      </c>
      <c r="D204" s="507">
        <v>20</v>
      </c>
      <c r="E204" s="67">
        <v>14.4</v>
      </c>
      <c r="F204" s="507">
        <v>21.82</v>
      </c>
      <c r="G204" s="507">
        <v>16</v>
      </c>
      <c r="H204" s="507" t="s">
        <v>17</v>
      </c>
      <c r="I204" s="775">
        <f t="shared" si="26"/>
        <v>26.400000000000002</v>
      </c>
      <c r="J204" s="399">
        <v>0.05</v>
      </c>
      <c r="K204" s="400">
        <v>0.02</v>
      </c>
      <c r="L204" s="399">
        <v>0.03</v>
      </c>
      <c r="M204" s="399">
        <v>0.04</v>
      </c>
      <c r="N204" s="400">
        <v>0.01</v>
      </c>
      <c r="O204" s="400">
        <v>0.1</v>
      </c>
      <c r="P204" s="399">
        <v>0</v>
      </c>
      <c r="Q204" s="399">
        <f t="shared" si="30"/>
        <v>0.25</v>
      </c>
      <c r="R204" s="775">
        <f t="shared" si="31"/>
        <v>19.8</v>
      </c>
      <c r="S204" s="775">
        <v>16.5</v>
      </c>
      <c r="T204" s="58" t="s">
        <v>198</v>
      </c>
      <c r="U204" s="58" t="s">
        <v>1720</v>
      </c>
    </row>
    <row r="205" spans="1:21" s="605" customFormat="1" ht="46.8" x14ac:dyDescent="0.3">
      <c r="A205" s="602" t="s">
        <v>187</v>
      </c>
      <c r="B205" s="603" t="s">
        <v>2017</v>
      </c>
      <c r="C205" s="528" t="s">
        <v>28</v>
      </c>
      <c r="D205" s="507">
        <v>14</v>
      </c>
      <c r="E205" s="67">
        <v>5.04</v>
      </c>
      <c r="F205" s="67">
        <v>10.172364743520001</v>
      </c>
      <c r="G205" s="507">
        <v>32</v>
      </c>
      <c r="H205" s="507" t="s">
        <v>17</v>
      </c>
      <c r="I205" s="775">
        <f t="shared" si="26"/>
        <v>30.239999999999995</v>
      </c>
      <c r="J205" s="399">
        <v>0.05</v>
      </c>
      <c r="K205" s="400">
        <v>0.02</v>
      </c>
      <c r="L205" s="399">
        <v>0.03</v>
      </c>
      <c r="M205" s="399">
        <v>0.04</v>
      </c>
      <c r="N205" s="400">
        <v>0.01</v>
      </c>
      <c r="O205" s="400">
        <v>0.1</v>
      </c>
      <c r="P205" s="399">
        <v>0</v>
      </c>
      <c r="Q205" s="399">
        <f t="shared" si="30"/>
        <v>0.25</v>
      </c>
      <c r="R205" s="775">
        <f t="shared" si="31"/>
        <v>22.679999999999996</v>
      </c>
      <c r="S205" s="775">
        <v>18.899999999999999</v>
      </c>
      <c r="T205" s="58" t="s">
        <v>198</v>
      </c>
      <c r="U205" s="58" t="s">
        <v>1720</v>
      </c>
    </row>
    <row r="206" spans="1:21" s="605" customFormat="1" ht="46.8" x14ac:dyDescent="0.3">
      <c r="A206" s="602" t="s">
        <v>188</v>
      </c>
      <c r="B206" s="603" t="s">
        <v>2018</v>
      </c>
      <c r="C206" s="528" t="s">
        <v>31</v>
      </c>
      <c r="D206" s="507">
        <v>8</v>
      </c>
      <c r="E206" s="67">
        <v>11.52</v>
      </c>
      <c r="F206" s="507">
        <v>23.64</v>
      </c>
      <c r="G206" s="507">
        <v>14</v>
      </c>
      <c r="H206" s="507" t="s">
        <v>17</v>
      </c>
      <c r="I206" s="775">
        <f t="shared" si="26"/>
        <v>33.240160000000003</v>
      </c>
      <c r="J206" s="399">
        <v>0.05</v>
      </c>
      <c r="K206" s="400">
        <v>0.02</v>
      </c>
      <c r="L206" s="399">
        <v>0.03</v>
      </c>
      <c r="M206" s="399">
        <v>0.04</v>
      </c>
      <c r="N206" s="400">
        <v>0.01</v>
      </c>
      <c r="O206" s="400">
        <v>0.1</v>
      </c>
      <c r="P206" s="399">
        <v>0</v>
      </c>
      <c r="Q206" s="399">
        <f t="shared" si="30"/>
        <v>0.25</v>
      </c>
      <c r="R206" s="775">
        <f t="shared" si="31"/>
        <v>24.930120000000002</v>
      </c>
      <c r="S206" s="775">
        <v>20.775100000000002</v>
      </c>
      <c r="T206" s="58" t="s">
        <v>198</v>
      </c>
      <c r="U206" s="58" t="s">
        <v>1720</v>
      </c>
    </row>
    <row r="207" spans="1:21" s="605" customFormat="1" ht="46.8" x14ac:dyDescent="0.3">
      <c r="A207" s="604" t="s">
        <v>245</v>
      </c>
      <c r="B207" s="603" t="s">
        <v>2019</v>
      </c>
      <c r="C207" s="528" t="s">
        <v>235</v>
      </c>
      <c r="D207" s="507">
        <v>12</v>
      </c>
      <c r="E207" s="67">
        <v>4.32</v>
      </c>
      <c r="F207" s="507">
        <v>10.92</v>
      </c>
      <c r="G207" s="507">
        <v>32</v>
      </c>
      <c r="H207" s="507" t="s">
        <v>17</v>
      </c>
      <c r="I207" s="775">
        <f t="shared" si="26"/>
        <v>37.211840000000002</v>
      </c>
      <c r="J207" s="399">
        <v>0.05</v>
      </c>
      <c r="K207" s="400">
        <v>0.02</v>
      </c>
      <c r="L207" s="399">
        <v>0.03</v>
      </c>
      <c r="M207" s="399">
        <v>0.04</v>
      </c>
      <c r="N207" s="400">
        <v>0.01</v>
      </c>
      <c r="O207" s="400">
        <v>0.1</v>
      </c>
      <c r="P207" s="399">
        <v>0</v>
      </c>
      <c r="Q207" s="399">
        <f t="shared" si="30"/>
        <v>0.25</v>
      </c>
      <c r="R207" s="775">
        <f t="shared" si="31"/>
        <v>27.90888</v>
      </c>
      <c r="S207" s="775">
        <v>23.257400000000001</v>
      </c>
      <c r="T207" s="58" t="s">
        <v>198</v>
      </c>
      <c r="U207" s="58" t="s">
        <v>1720</v>
      </c>
    </row>
    <row r="208" spans="1:21" s="556" customFormat="1" ht="18" x14ac:dyDescent="0.25">
      <c r="A208" s="499" t="s">
        <v>205</v>
      </c>
      <c r="B208" s="554"/>
      <c r="C208" s="555"/>
      <c r="D208" s="555"/>
      <c r="E208" s="568"/>
      <c r="F208" s="555"/>
      <c r="G208" s="555"/>
      <c r="H208" s="555"/>
      <c r="I208" s="785"/>
      <c r="J208" s="555"/>
      <c r="K208" s="555"/>
      <c r="L208" s="555"/>
      <c r="M208" s="555"/>
      <c r="N208" s="555"/>
      <c r="O208" s="555"/>
      <c r="P208" s="555"/>
      <c r="Q208" s="555"/>
      <c r="R208" s="785"/>
      <c r="S208" s="785"/>
      <c r="T208" s="555"/>
      <c r="U208" s="58"/>
    </row>
    <row r="209" spans="1:21" s="529" customFormat="1" ht="46.8" x14ac:dyDescent="0.3">
      <c r="A209" s="602" t="s">
        <v>189</v>
      </c>
      <c r="B209" s="603" t="s">
        <v>142</v>
      </c>
      <c r="C209" s="528" t="s">
        <v>27</v>
      </c>
      <c r="D209" s="507">
        <v>12</v>
      </c>
      <c r="E209" s="67">
        <v>4.32</v>
      </c>
      <c r="F209" s="507">
        <v>9.77</v>
      </c>
      <c r="G209" s="507">
        <v>32</v>
      </c>
      <c r="H209" s="507" t="s">
        <v>17</v>
      </c>
      <c r="I209" s="775">
        <f t="shared" si="26"/>
        <v>33.421439999999997</v>
      </c>
      <c r="J209" s="399">
        <v>0.05</v>
      </c>
      <c r="K209" s="400">
        <v>0.02</v>
      </c>
      <c r="L209" s="399">
        <v>0.03</v>
      </c>
      <c r="M209" s="399">
        <v>0.04</v>
      </c>
      <c r="N209" s="400">
        <v>0.01</v>
      </c>
      <c r="O209" s="400">
        <v>0.1</v>
      </c>
      <c r="P209" s="399">
        <v>0</v>
      </c>
      <c r="Q209" s="399">
        <f>SUM(J209:P209)</f>
        <v>0.25</v>
      </c>
      <c r="R209" s="775">
        <f>S209*1.2</f>
        <v>25.066079999999999</v>
      </c>
      <c r="S209" s="775">
        <v>20.888400000000001</v>
      </c>
      <c r="T209" s="58" t="s">
        <v>198</v>
      </c>
      <c r="U209" s="58" t="s">
        <v>1720</v>
      </c>
    </row>
    <row r="210" spans="1:21" s="529" customFormat="1" ht="46.8" x14ac:dyDescent="0.3">
      <c r="A210" s="602" t="s">
        <v>190</v>
      </c>
      <c r="B210" s="603" t="s">
        <v>143</v>
      </c>
      <c r="C210" s="528" t="s">
        <v>54</v>
      </c>
      <c r="D210" s="507">
        <v>12</v>
      </c>
      <c r="E210" s="67">
        <v>8.64</v>
      </c>
      <c r="F210" s="507">
        <v>24.62</v>
      </c>
      <c r="G210" s="507">
        <v>16</v>
      </c>
      <c r="H210" s="507" t="s">
        <v>17</v>
      </c>
      <c r="I210" s="775">
        <f t="shared" si="26"/>
        <v>33.421439999999997</v>
      </c>
      <c r="J210" s="399">
        <v>0.05</v>
      </c>
      <c r="K210" s="400">
        <v>0.02</v>
      </c>
      <c r="L210" s="399">
        <v>0.03</v>
      </c>
      <c r="M210" s="399">
        <v>0.04</v>
      </c>
      <c r="N210" s="400">
        <v>0.01</v>
      </c>
      <c r="O210" s="400">
        <v>0.1</v>
      </c>
      <c r="P210" s="399">
        <v>0</v>
      </c>
      <c r="Q210" s="399">
        <f>SUM(J210:P210)</f>
        <v>0.25</v>
      </c>
      <c r="R210" s="775">
        <f>S210*1.2</f>
        <v>25.066079999999999</v>
      </c>
      <c r="S210" s="775">
        <v>20.888400000000001</v>
      </c>
      <c r="T210" s="58" t="s">
        <v>198</v>
      </c>
      <c r="U210" s="58" t="s">
        <v>1720</v>
      </c>
    </row>
    <row r="211" spans="1:21" ht="18" x14ac:dyDescent="0.3">
      <c r="A211" s="495"/>
      <c r="B211" s="496"/>
      <c r="C211" s="497"/>
      <c r="D211" s="497"/>
      <c r="E211" s="497"/>
      <c r="F211" s="498"/>
      <c r="G211" s="175"/>
      <c r="H211" s="175"/>
      <c r="I211" s="784"/>
      <c r="J211" s="175"/>
      <c r="K211" s="175"/>
      <c r="L211" s="175"/>
      <c r="M211" s="175"/>
      <c r="N211" s="175"/>
      <c r="O211" s="175"/>
      <c r="P211" s="175"/>
      <c r="Q211" s="175"/>
      <c r="R211" s="784"/>
      <c r="S211" s="784"/>
      <c r="T211" s="175"/>
      <c r="U211" s="175"/>
    </row>
    <row r="212" spans="1:21" s="556" customFormat="1" ht="18" x14ac:dyDescent="0.3">
      <c r="A212" s="495" t="s">
        <v>278</v>
      </c>
      <c r="B212" s="496" t="s">
        <v>70</v>
      </c>
      <c r="C212" s="606"/>
      <c r="D212" s="497"/>
      <c r="E212" s="497"/>
      <c r="F212" s="498"/>
      <c r="G212" s="175"/>
      <c r="H212" s="175"/>
      <c r="I212" s="784"/>
      <c r="J212" s="175"/>
      <c r="K212" s="175"/>
      <c r="L212" s="175"/>
      <c r="M212" s="175"/>
      <c r="N212" s="175"/>
      <c r="O212" s="175"/>
      <c r="P212" s="175"/>
      <c r="Q212" s="175"/>
      <c r="R212" s="784"/>
      <c r="S212" s="784"/>
      <c r="T212" s="175"/>
      <c r="U212" s="175"/>
    </row>
    <row r="213" spans="1:21" x14ac:dyDescent="0.3">
      <c r="A213" s="499" t="s">
        <v>205</v>
      </c>
      <c r="B213" s="554"/>
      <c r="C213" s="555"/>
      <c r="D213" s="555"/>
      <c r="E213" s="568"/>
      <c r="F213" s="555"/>
      <c r="G213" s="555"/>
      <c r="H213" s="555"/>
      <c r="I213" s="785"/>
      <c r="J213" s="555"/>
      <c r="K213" s="555"/>
      <c r="L213" s="555"/>
      <c r="M213" s="555"/>
      <c r="N213" s="555"/>
      <c r="O213" s="555"/>
      <c r="P213" s="555"/>
      <c r="Q213" s="555"/>
      <c r="R213" s="785"/>
      <c r="S213" s="785"/>
      <c r="T213" s="555"/>
    </row>
    <row r="214" spans="1:21" ht="46.8" x14ac:dyDescent="0.3">
      <c r="A214" s="602" t="s">
        <v>281</v>
      </c>
      <c r="B214" s="603" t="s">
        <v>264</v>
      </c>
      <c r="C214" s="528" t="s">
        <v>19</v>
      </c>
      <c r="D214" s="507">
        <v>12</v>
      </c>
      <c r="E214" s="67">
        <v>4.32</v>
      </c>
      <c r="F214" s="507">
        <v>22.5</v>
      </c>
      <c r="G214" s="507">
        <v>36</v>
      </c>
      <c r="H214" s="507" t="s">
        <v>12</v>
      </c>
      <c r="I214" s="775">
        <f t="shared" ref="I214:I215" si="32">R214/(1-Q214)</f>
        <v>25.346240000000005</v>
      </c>
      <c r="J214" s="399">
        <v>0.05</v>
      </c>
      <c r="K214" s="400">
        <v>0.02</v>
      </c>
      <c r="L214" s="399">
        <v>0.03</v>
      </c>
      <c r="M214" s="399">
        <v>0.04</v>
      </c>
      <c r="N214" s="400">
        <v>0.01</v>
      </c>
      <c r="O214" s="400">
        <v>0.1</v>
      </c>
      <c r="P214" s="399">
        <v>0</v>
      </c>
      <c r="Q214" s="399">
        <f>SUM(J214:P214)</f>
        <v>0.25</v>
      </c>
      <c r="R214" s="775">
        <f t="shared" ref="R214:R215" si="33">S214*1.2</f>
        <v>19.009680000000003</v>
      </c>
      <c r="S214" s="775">
        <v>15.841400000000002</v>
      </c>
      <c r="T214" s="58" t="s">
        <v>198</v>
      </c>
      <c r="U214" s="58" t="s">
        <v>1720</v>
      </c>
    </row>
    <row r="215" spans="1:21" ht="46.8" x14ac:dyDescent="0.3">
      <c r="A215" s="602" t="s">
        <v>282</v>
      </c>
      <c r="B215" s="603" t="s">
        <v>265</v>
      </c>
      <c r="C215" s="528" t="s">
        <v>23</v>
      </c>
      <c r="D215" s="507">
        <v>6</v>
      </c>
      <c r="E215" s="67">
        <v>4.32</v>
      </c>
      <c r="F215" s="507">
        <v>22.7</v>
      </c>
      <c r="G215" s="507">
        <v>32</v>
      </c>
      <c r="H215" s="507" t="s">
        <v>38</v>
      </c>
      <c r="I215" s="775">
        <f t="shared" si="32"/>
        <v>25.346240000000005</v>
      </c>
      <c r="J215" s="399">
        <v>0.05</v>
      </c>
      <c r="K215" s="400">
        <v>0.02</v>
      </c>
      <c r="L215" s="399">
        <v>0.03</v>
      </c>
      <c r="M215" s="399">
        <v>0.04</v>
      </c>
      <c r="N215" s="400">
        <v>0.01</v>
      </c>
      <c r="O215" s="400">
        <v>0.1</v>
      </c>
      <c r="P215" s="399">
        <v>0</v>
      </c>
      <c r="Q215" s="399">
        <f>SUM(J215:P215)</f>
        <v>0.25</v>
      </c>
      <c r="R215" s="775">
        <f t="shared" si="33"/>
        <v>19.009680000000003</v>
      </c>
      <c r="S215" s="775">
        <v>15.841400000000002</v>
      </c>
      <c r="T215" s="58" t="s">
        <v>198</v>
      </c>
      <c r="U215" s="58" t="s">
        <v>1720</v>
      </c>
    </row>
    <row r="216" spans="1:21" ht="18" x14ac:dyDescent="0.3">
      <c r="A216" s="499" t="s">
        <v>205</v>
      </c>
      <c r="C216" s="608"/>
      <c r="D216" s="609"/>
      <c r="E216" s="609"/>
      <c r="F216" s="610"/>
      <c r="G216" s="610"/>
      <c r="I216" s="826"/>
      <c r="R216" s="831"/>
      <c r="S216" s="831"/>
      <c r="T216" s="711"/>
      <c r="U216" s="58"/>
    </row>
    <row r="217" spans="1:21" ht="46.8" x14ac:dyDescent="0.3">
      <c r="A217" s="602" t="s">
        <v>283</v>
      </c>
      <c r="B217" s="603" t="s">
        <v>266</v>
      </c>
      <c r="C217" s="528" t="s">
        <v>19</v>
      </c>
      <c r="D217" s="507">
        <v>12</v>
      </c>
      <c r="E217" s="67">
        <v>4.32</v>
      </c>
      <c r="F217" s="507">
        <v>22</v>
      </c>
      <c r="G217" s="507">
        <v>36</v>
      </c>
      <c r="H217" s="507" t="s">
        <v>12</v>
      </c>
      <c r="I217" s="775">
        <f t="shared" ref="I217:I218" si="34">R217/(1-Q217)</f>
        <v>28.691680000000002</v>
      </c>
      <c r="J217" s="399">
        <v>0.05</v>
      </c>
      <c r="K217" s="400">
        <v>0.02</v>
      </c>
      <c r="L217" s="399">
        <v>0.03</v>
      </c>
      <c r="M217" s="399">
        <v>0.04</v>
      </c>
      <c r="N217" s="400">
        <v>0.01</v>
      </c>
      <c r="O217" s="400">
        <v>0.1</v>
      </c>
      <c r="P217" s="399">
        <v>0</v>
      </c>
      <c r="Q217" s="399">
        <f>SUM(J217:P217)</f>
        <v>0.25</v>
      </c>
      <c r="R217" s="775">
        <f>S217*1.2</f>
        <v>21.51876</v>
      </c>
      <c r="S217" s="775">
        <v>17.932300000000001</v>
      </c>
      <c r="T217" s="58" t="s">
        <v>198</v>
      </c>
      <c r="U217" s="58" t="s">
        <v>1720</v>
      </c>
    </row>
    <row r="218" spans="1:21" s="556" customFormat="1" ht="46.8" x14ac:dyDescent="0.3">
      <c r="A218" s="602" t="s">
        <v>284</v>
      </c>
      <c r="B218" s="603" t="s">
        <v>267</v>
      </c>
      <c r="C218" s="528" t="s">
        <v>23</v>
      </c>
      <c r="D218" s="507">
        <v>6</v>
      </c>
      <c r="E218" s="67">
        <v>4.32</v>
      </c>
      <c r="F218" s="507">
        <v>22.4</v>
      </c>
      <c r="G218" s="507">
        <v>32</v>
      </c>
      <c r="H218" s="507" t="s">
        <v>64</v>
      </c>
      <c r="I218" s="775">
        <f t="shared" si="34"/>
        <v>28.691680000000002</v>
      </c>
      <c r="J218" s="399">
        <v>0.05</v>
      </c>
      <c r="K218" s="400">
        <v>0.02</v>
      </c>
      <c r="L218" s="399">
        <v>0.03</v>
      </c>
      <c r="M218" s="399">
        <v>0.04</v>
      </c>
      <c r="N218" s="400">
        <v>0.01</v>
      </c>
      <c r="O218" s="400">
        <v>0.1</v>
      </c>
      <c r="P218" s="399">
        <v>0</v>
      </c>
      <c r="Q218" s="399">
        <f>SUM(J218:P218)</f>
        <v>0.25</v>
      </c>
      <c r="R218" s="775">
        <f>S218*1.2</f>
        <v>21.51876</v>
      </c>
      <c r="S218" s="775">
        <v>17.932300000000001</v>
      </c>
      <c r="T218" s="58" t="s">
        <v>198</v>
      </c>
      <c r="U218" s="58" t="s">
        <v>1720</v>
      </c>
    </row>
    <row r="219" spans="1:21" ht="18" x14ac:dyDescent="0.3">
      <c r="A219" s="499" t="s">
        <v>200</v>
      </c>
      <c r="B219" s="554"/>
      <c r="C219" s="555"/>
      <c r="D219" s="555"/>
      <c r="E219" s="568"/>
      <c r="F219" s="555"/>
      <c r="G219" s="555"/>
      <c r="H219" s="555"/>
      <c r="I219" s="785"/>
      <c r="J219" s="555"/>
      <c r="K219" s="555"/>
      <c r="L219" s="555"/>
      <c r="M219" s="555"/>
      <c r="N219" s="555"/>
      <c r="O219" s="555"/>
      <c r="P219" s="555"/>
      <c r="Q219" s="555"/>
      <c r="R219" s="789"/>
      <c r="S219" s="789"/>
      <c r="T219" s="555"/>
      <c r="U219" s="58"/>
    </row>
    <row r="220" spans="1:21" ht="46.8" x14ac:dyDescent="0.3">
      <c r="A220" s="602" t="s">
        <v>285</v>
      </c>
      <c r="B220" s="603" t="s">
        <v>2020</v>
      </c>
      <c r="C220" s="528" t="s">
        <v>19</v>
      </c>
      <c r="D220" s="507">
        <v>12</v>
      </c>
      <c r="E220" s="67">
        <v>4.32</v>
      </c>
      <c r="F220" s="507">
        <v>22.2</v>
      </c>
      <c r="G220" s="507">
        <v>36</v>
      </c>
      <c r="H220" s="507" t="s">
        <v>12</v>
      </c>
      <c r="I220" s="775">
        <f t="shared" ref="I220:I228" si="35">R220/(1-Q220)</f>
        <v>32.383199999999995</v>
      </c>
      <c r="J220" s="399">
        <v>0.05</v>
      </c>
      <c r="K220" s="400">
        <v>0.02</v>
      </c>
      <c r="L220" s="399">
        <v>0.03</v>
      </c>
      <c r="M220" s="399">
        <v>0.04</v>
      </c>
      <c r="N220" s="400">
        <v>0.01</v>
      </c>
      <c r="O220" s="400">
        <v>0.1</v>
      </c>
      <c r="P220" s="399">
        <v>0</v>
      </c>
      <c r="Q220" s="399">
        <f>SUM(J220:P220)</f>
        <v>0.25</v>
      </c>
      <c r="R220" s="775">
        <f>S220*1.2</f>
        <v>24.287399999999998</v>
      </c>
      <c r="S220" s="775">
        <v>20.2395</v>
      </c>
      <c r="T220" s="58" t="s">
        <v>198</v>
      </c>
      <c r="U220" s="58" t="s">
        <v>1720</v>
      </c>
    </row>
    <row r="221" spans="1:21" ht="46.8" x14ac:dyDescent="0.3">
      <c r="A221" s="602" t="s">
        <v>286</v>
      </c>
      <c r="B221" s="603" t="s">
        <v>2021</v>
      </c>
      <c r="C221" s="528" t="s">
        <v>227</v>
      </c>
      <c r="D221" s="507">
        <v>12</v>
      </c>
      <c r="E221" s="67">
        <v>4.32</v>
      </c>
      <c r="F221" s="507">
        <v>22.4</v>
      </c>
      <c r="G221" s="507">
        <v>27</v>
      </c>
      <c r="H221" s="507" t="s">
        <v>221</v>
      </c>
      <c r="I221" s="775">
        <f t="shared" si="35"/>
        <v>35.118879999999997</v>
      </c>
      <c r="J221" s="399">
        <v>0.05</v>
      </c>
      <c r="K221" s="400">
        <v>0.02</v>
      </c>
      <c r="L221" s="399">
        <v>0.03</v>
      </c>
      <c r="M221" s="399">
        <v>0.04</v>
      </c>
      <c r="N221" s="400">
        <v>0.01</v>
      </c>
      <c r="O221" s="400">
        <v>0.1</v>
      </c>
      <c r="P221" s="399">
        <v>0</v>
      </c>
      <c r="Q221" s="399">
        <f>SUM(J221:P221)</f>
        <v>0.25</v>
      </c>
      <c r="R221" s="775">
        <f>S221*1.2</f>
        <v>26.33916</v>
      </c>
      <c r="S221" s="775">
        <v>21.949300000000001</v>
      </c>
      <c r="T221" s="58" t="s">
        <v>198</v>
      </c>
      <c r="U221" s="58" t="s">
        <v>1720</v>
      </c>
    </row>
    <row r="222" spans="1:21" s="556" customFormat="1" ht="46.8" x14ac:dyDescent="0.3">
      <c r="A222" s="611" t="s">
        <v>2487</v>
      </c>
      <c r="B222" s="612" t="s">
        <v>2022</v>
      </c>
      <c r="C222" s="506" t="s">
        <v>23</v>
      </c>
      <c r="D222" s="507">
        <v>6</v>
      </c>
      <c r="E222" s="67">
        <v>4.32</v>
      </c>
      <c r="F222" s="507">
        <v>22.4</v>
      </c>
      <c r="G222" s="507">
        <v>32</v>
      </c>
      <c r="H222" s="507" t="s">
        <v>38</v>
      </c>
      <c r="I222" s="790">
        <f t="shared" si="35"/>
        <v>32.383199999999995</v>
      </c>
      <c r="J222" s="400">
        <v>0.05</v>
      </c>
      <c r="K222" s="400">
        <v>0.02</v>
      </c>
      <c r="L222" s="400">
        <v>0.03</v>
      </c>
      <c r="M222" s="400">
        <v>0.04</v>
      </c>
      <c r="N222" s="400">
        <v>0.01</v>
      </c>
      <c r="O222" s="400">
        <v>0.1</v>
      </c>
      <c r="P222" s="400">
        <v>0</v>
      </c>
      <c r="Q222" s="400">
        <f>SUM(J222:P222)</f>
        <v>0.25</v>
      </c>
      <c r="R222" s="775">
        <f>S222*1.2</f>
        <v>24.287399999999998</v>
      </c>
      <c r="S222" s="775">
        <v>20.2395</v>
      </c>
      <c r="T222" s="58" t="s">
        <v>198</v>
      </c>
      <c r="U222" s="58" t="s">
        <v>1720</v>
      </c>
    </row>
    <row r="223" spans="1:21" ht="18" x14ac:dyDescent="0.3">
      <c r="A223" s="499" t="s">
        <v>49</v>
      </c>
      <c r="B223" s="554"/>
      <c r="C223" s="555"/>
      <c r="D223" s="555"/>
      <c r="E223" s="568"/>
      <c r="F223" s="555"/>
      <c r="G223" s="555"/>
      <c r="H223" s="555"/>
      <c r="I223" s="785"/>
      <c r="J223" s="555"/>
      <c r="K223" s="555"/>
      <c r="L223" s="555"/>
      <c r="M223" s="555"/>
      <c r="N223" s="555"/>
      <c r="O223" s="555"/>
      <c r="P223" s="555"/>
      <c r="Q223" s="555"/>
      <c r="R223" s="789"/>
      <c r="S223" s="789"/>
      <c r="T223" s="706"/>
      <c r="U223" s="58"/>
    </row>
    <row r="224" spans="1:21" ht="46.8" x14ac:dyDescent="0.3">
      <c r="A224" s="602" t="s">
        <v>287</v>
      </c>
      <c r="B224" s="603" t="s">
        <v>268</v>
      </c>
      <c r="C224" s="528" t="s">
        <v>24</v>
      </c>
      <c r="D224" s="507">
        <v>10</v>
      </c>
      <c r="E224" s="67">
        <v>4.5</v>
      </c>
      <c r="F224" s="507">
        <v>24</v>
      </c>
      <c r="G224" s="507">
        <v>30</v>
      </c>
      <c r="H224" s="507" t="s">
        <v>38</v>
      </c>
      <c r="I224" s="775">
        <f t="shared" si="35"/>
        <v>41.364800000000002</v>
      </c>
      <c r="J224" s="399">
        <v>0.05</v>
      </c>
      <c r="K224" s="400">
        <v>0.02</v>
      </c>
      <c r="L224" s="399">
        <v>0.03</v>
      </c>
      <c r="M224" s="399">
        <v>0.04</v>
      </c>
      <c r="N224" s="400">
        <v>0.01</v>
      </c>
      <c r="O224" s="400">
        <v>0.1</v>
      </c>
      <c r="P224" s="399">
        <v>0</v>
      </c>
      <c r="Q224" s="399">
        <f t="shared" ref="Q224:Q226" si="36">SUM(J224:P224)</f>
        <v>0.25</v>
      </c>
      <c r="R224" s="775">
        <f>S224*1.2</f>
        <v>31.023600000000002</v>
      </c>
      <c r="S224" s="775">
        <v>25.853000000000002</v>
      </c>
      <c r="T224" s="58" t="s">
        <v>198</v>
      </c>
      <c r="U224" s="58" t="s">
        <v>1720</v>
      </c>
    </row>
    <row r="225" spans="1:21" ht="46.8" x14ac:dyDescent="0.3">
      <c r="A225" s="602" t="s">
        <v>288</v>
      </c>
      <c r="B225" s="603" t="s">
        <v>269</v>
      </c>
      <c r="C225" s="528" t="s">
        <v>25</v>
      </c>
      <c r="D225" s="507">
        <v>8</v>
      </c>
      <c r="E225" s="67">
        <v>4.32</v>
      </c>
      <c r="F225" s="507">
        <v>22.7</v>
      </c>
      <c r="G225" s="507">
        <v>36</v>
      </c>
      <c r="H225" s="507" t="s">
        <v>38</v>
      </c>
      <c r="I225" s="775">
        <f t="shared" si="35"/>
        <v>41.364800000000002</v>
      </c>
      <c r="J225" s="399">
        <v>0.05</v>
      </c>
      <c r="K225" s="400">
        <v>0.02</v>
      </c>
      <c r="L225" s="399">
        <v>0.03</v>
      </c>
      <c r="M225" s="399">
        <v>0.04</v>
      </c>
      <c r="N225" s="400">
        <v>0.01</v>
      </c>
      <c r="O225" s="400">
        <v>0.1</v>
      </c>
      <c r="P225" s="399">
        <v>0</v>
      </c>
      <c r="Q225" s="399">
        <f t="shared" si="36"/>
        <v>0.25</v>
      </c>
      <c r="R225" s="775">
        <f>S225*1.2</f>
        <v>31.023600000000002</v>
      </c>
      <c r="S225" s="775">
        <v>25.853000000000002</v>
      </c>
      <c r="T225" s="58" t="s">
        <v>198</v>
      </c>
      <c r="U225" s="58" t="s">
        <v>1720</v>
      </c>
    </row>
    <row r="226" spans="1:21" s="556" customFormat="1" ht="46.8" x14ac:dyDescent="0.3">
      <c r="A226" s="602" t="s">
        <v>289</v>
      </c>
      <c r="B226" s="603" t="s">
        <v>270</v>
      </c>
      <c r="C226" s="528" t="s">
        <v>26</v>
      </c>
      <c r="D226" s="507">
        <v>6</v>
      </c>
      <c r="E226" s="67">
        <v>4.5</v>
      </c>
      <c r="F226" s="507">
        <v>24.1</v>
      </c>
      <c r="G226" s="507">
        <v>36</v>
      </c>
      <c r="H226" s="507" t="s">
        <v>38</v>
      </c>
      <c r="I226" s="775">
        <f t="shared" si="35"/>
        <v>41.364800000000002</v>
      </c>
      <c r="J226" s="399">
        <v>0.05</v>
      </c>
      <c r="K226" s="400">
        <v>0.02</v>
      </c>
      <c r="L226" s="399">
        <v>0.03</v>
      </c>
      <c r="M226" s="399">
        <v>0.04</v>
      </c>
      <c r="N226" s="400">
        <v>0.01</v>
      </c>
      <c r="O226" s="400">
        <v>0.1</v>
      </c>
      <c r="P226" s="399">
        <v>0</v>
      </c>
      <c r="Q226" s="399">
        <f t="shared" si="36"/>
        <v>0.25</v>
      </c>
      <c r="R226" s="775">
        <f>S226*1.2</f>
        <v>31.023600000000002</v>
      </c>
      <c r="S226" s="775">
        <v>25.853000000000002</v>
      </c>
      <c r="T226" s="58" t="s">
        <v>198</v>
      </c>
      <c r="U226" s="58" t="s">
        <v>1720</v>
      </c>
    </row>
    <row r="227" spans="1:21" x14ac:dyDescent="0.3">
      <c r="A227" s="499" t="s">
        <v>205</v>
      </c>
      <c r="B227" s="554"/>
      <c r="C227" s="555"/>
      <c r="D227" s="555"/>
      <c r="E227" s="568"/>
      <c r="F227" s="555"/>
      <c r="G227" s="555"/>
      <c r="H227" s="555"/>
      <c r="I227" s="785"/>
      <c r="J227" s="555"/>
      <c r="K227" s="555"/>
      <c r="L227" s="555"/>
      <c r="M227" s="555"/>
      <c r="N227" s="555"/>
      <c r="O227" s="555"/>
      <c r="P227" s="555"/>
      <c r="Q227" s="555"/>
      <c r="R227" s="789"/>
      <c r="S227" s="789"/>
      <c r="T227" s="555"/>
    </row>
    <row r="228" spans="1:21" ht="46.8" x14ac:dyDescent="0.3">
      <c r="A228" s="602" t="s">
        <v>290</v>
      </c>
      <c r="B228" s="612" t="s">
        <v>271</v>
      </c>
      <c r="C228" s="528" t="s">
        <v>19</v>
      </c>
      <c r="D228" s="507">
        <v>10</v>
      </c>
      <c r="E228" s="67">
        <v>3.6</v>
      </c>
      <c r="F228" s="507">
        <v>21.1</v>
      </c>
      <c r="G228" s="507">
        <v>40</v>
      </c>
      <c r="H228" s="507" t="s">
        <v>12</v>
      </c>
      <c r="I228" s="775">
        <f t="shared" si="35"/>
        <v>41.92512</v>
      </c>
      <c r="J228" s="399">
        <v>0.05</v>
      </c>
      <c r="K228" s="400">
        <v>0.02</v>
      </c>
      <c r="L228" s="399">
        <v>0.03</v>
      </c>
      <c r="M228" s="399">
        <v>0.04</v>
      </c>
      <c r="N228" s="400">
        <v>0.01</v>
      </c>
      <c r="O228" s="400">
        <v>0.1</v>
      </c>
      <c r="P228" s="399">
        <v>0</v>
      </c>
      <c r="Q228" s="399">
        <f>SUM(J228:P228)</f>
        <v>0.25</v>
      </c>
      <c r="R228" s="775">
        <f>S228*1.2</f>
        <v>31.443840000000002</v>
      </c>
      <c r="S228" s="775">
        <v>26.203200000000002</v>
      </c>
      <c r="T228" s="58" t="s">
        <v>198</v>
      </c>
      <c r="U228" s="58" t="s">
        <v>1720</v>
      </c>
    </row>
    <row r="229" spans="1:21" x14ac:dyDescent="0.3">
      <c r="A229" s="613"/>
      <c r="C229" s="613"/>
      <c r="D229" s="614"/>
      <c r="E229" s="614"/>
      <c r="F229" s="614"/>
      <c r="G229" s="614"/>
      <c r="I229" s="826"/>
      <c r="R229" s="831"/>
      <c r="S229" s="831"/>
    </row>
    <row r="230" spans="1:21" s="556" customFormat="1" ht="18" x14ac:dyDescent="0.3">
      <c r="A230" s="495" t="s">
        <v>279</v>
      </c>
      <c r="B230" s="496"/>
      <c r="C230" s="606"/>
      <c r="D230" s="497"/>
      <c r="E230" s="497"/>
      <c r="F230" s="498"/>
      <c r="G230" s="175" t="s">
        <v>272</v>
      </c>
      <c r="H230" s="175"/>
      <c r="I230" s="784"/>
      <c r="J230" s="175"/>
      <c r="K230" s="175"/>
      <c r="L230" s="175"/>
      <c r="M230" s="175"/>
      <c r="N230" s="175"/>
      <c r="O230" s="175"/>
      <c r="P230" s="175"/>
      <c r="Q230" s="175"/>
      <c r="R230" s="784"/>
      <c r="S230" s="784"/>
      <c r="T230" s="175"/>
      <c r="U230" s="175"/>
    </row>
    <row r="231" spans="1:21" ht="18" x14ac:dyDescent="0.3">
      <c r="A231" s="499" t="s">
        <v>205</v>
      </c>
      <c r="B231" s="554"/>
      <c r="C231" s="615"/>
      <c r="D231" s="555"/>
      <c r="E231" s="568"/>
      <c r="F231" s="555"/>
      <c r="G231" s="555"/>
      <c r="H231" s="555"/>
      <c r="I231" s="785"/>
      <c r="J231" s="555"/>
      <c r="K231" s="555"/>
      <c r="L231" s="555"/>
      <c r="M231" s="555"/>
      <c r="N231" s="555"/>
      <c r="O231" s="555"/>
      <c r="P231" s="555"/>
      <c r="Q231" s="555"/>
      <c r="R231" s="789"/>
      <c r="S231" s="789"/>
      <c r="T231" s="555"/>
    </row>
    <row r="232" spans="1:21" ht="46.8" x14ac:dyDescent="0.3">
      <c r="A232" s="602" t="s">
        <v>291</v>
      </c>
      <c r="B232" s="603" t="s">
        <v>273</v>
      </c>
      <c r="C232" s="528" t="s">
        <v>28</v>
      </c>
      <c r="D232" s="507">
        <v>12</v>
      </c>
      <c r="E232" s="67">
        <v>4.32</v>
      </c>
      <c r="F232" s="507">
        <v>15.6</v>
      </c>
      <c r="G232" s="507">
        <v>32</v>
      </c>
      <c r="H232" s="507" t="s">
        <v>38</v>
      </c>
      <c r="I232" s="775">
        <f t="shared" ref="I232:I233" si="37">R232/(1-Q232)</f>
        <v>25.857119999999995</v>
      </c>
      <c r="J232" s="399">
        <v>0.05</v>
      </c>
      <c r="K232" s="400">
        <v>0.02</v>
      </c>
      <c r="L232" s="399">
        <v>0.03</v>
      </c>
      <c r="M232" s="399">
        <v>0.04</v>
      </c>
      <c r="N232" s="400">
        <v>0.01</v>
      </c>
      <c r="O232" s="400">
        <v>0.1</v>
      </c>
      <c r="P232" s="399">
        <v>0</v>
      </c>
      <c r="Q232" s="399">
        <f>SUM(J232:P232)</f>
        <v>0.25</v>
      </c>
      <c r="R232" s="775">
        <f t="shared" ref="R232:R233" si="38">S232*1.2</f>
        <v>19.392839999999996</v>
      </c>
      <c r="S232" s="775">
        <v>16.160699999999999</v>
      </c>
      <c r="T232" s="58" t="s">
        <v>198</v>
      </c>
      <c r="U232" s="58" t="s">
        <v>1720</v>
      </c>
    </row>
    <row r="233" spans="1:21" s="556" customFormat="1" ht="46.8" x14ac:dyDescent="0.3">
      <c r="A233" s="602" t="s">
        <v>292</v>
      </c>
      <c r="B233" s="603" t="s">
        <v>274</v>
      </c>
      <c r="C233" s="528" t="s">
        <v>29</v>
      </c>
      <c r="D233" s="507">
        <v>6</v>
      </c>
      <c r="E233" s="67">
        <v>4.32</v>
      </c>
      <c r="F233" s="507">
        <v>15.1</v>
      </c>
      <c r="G233" s="507">
        <v>32</v>
      </c>
      <c r="H233" s="507" t="s">
        <v>64</v>
      </c>
      <c r="I233" s="775">
        <f t="shared" si="37"/>
        <v>25.857119999999995</v>
      </c>
      <c r="J233" s="399">
        <v>0.05</v>
      </c>
      <c r="K233" s="400">
        <v>0.02</v>
      </c>
      <c r="L233" s="399">
        <v>0.03</v>
      </c>
      <c r="M233" s="399">
        <v>0.04</v>
      </c>
      <c r="N233" s="400">
        <v>0.01</v>
      </c>
      <c r="O233" s="400">
        <v>0.1</v>
      </c>
      <c r="P233" s="399">
        <v>0</v>
      </c>
      <c r="Q233" s="399">
        <f>SUM(J233:P233)</f>
        <v>0.25</v>
      </c>
      <c r="R233" s="775">
        <f t="shared" si="38"/>
        <v>19.392839999999996</v>
      </c>
      <c r="S233" s="775">
        <v>16.160699999999999</v>
      </c>
      <c r="T233" s="58" t="s">
        <v>198</v>
      </c>
      <c r="U233" s="58" t="s">
        <v>1720</v>
      </c>
    </row>
    <row r="234" spans="1:21" ht="18" x14ac:dyDescent="0.3">
      <c r="A234" s="499" t="s">
        <v>205</v>
      </c>
      <c r="B234" s="554"/>
      <c r="C234" s="555"/>
      <c r="D234" s="555"/>
      <c r="E234" s="568"/>
      <c r="F234" s="555"/>
      <c r="G234" s="555"/>
      <c r="H234" s="555"/>
      <c r="I234" s="785"/>
      <c r="J234" s="555"/>
      <c r="K234" s="555"/>
      <c r="L234" s="555"/>
      <c r="M234" s="555"/>
      <c r="N234" s="555"/>
      <c r="O234" s="555"/>
      <c r="P234" s="555"/>
      <c r="Q234" s="555"/>
      <c r="R234" s="789"/>
      <c r="S234" s="789"/>
      <c r="T234" s="555"/>
      <c r="U234" s="58"/>
    </row>
    <row r="235" spans="1:21" ht="46.8" x14ac:dyDescent="0.3">
      <c r="A235" s="602" t="s">
        <v>293</v>
      </c>
      <c r="B235" s="603" t="s">
        <v>303</v>
      </c>
      <c r="C235" s="528" t="s">
        <v>28</v>
      </c>
      <c r="D235" s="507">
        <v>12</v>
      </c>
      <c r="E235" s="67">
        <v>4.32</v>
      </c>
      <c r="F235" s="507">
        <v>15.3</v>
      </c>
      <c r="G235" s="507">
        <v>32</v>
      </c>
      <c r="H235" s="507" t="s">
        <v>38</v>
      </c>
      <c r="I235" s="775">
        <f t="shared" ref="I235:I236" si="39">R235/(1-Q235)</f>
        <v>30.553920000000002</v>
      </c>
      <c r="J235" s="399">
        <v>0.05</v>
      </c>
      <c r="K235" s="400">
        <v>0.02</v>
      </c>
      <c r="L235" s="399">
        <v>0.03</v>
      </c>
      <c r="M235" s="399">
        <v>0.04</v>
      </c>
      <c r="N235" s="400">
        <v>0.01</v>
      </c>
      <c r="O235" s="400">
        <v>0.1</v>
      </c>
      <c r="P235" s="399">
        <v>0</v>
      </c>
      <c r="Q235" s="399">
        <f t="shared" ref="Q235:Q236" si="40">SUM(J235:P235)</f>
        <v>0.25</v>
      </c>
      <c r="R235" s="775">
        <f>S235*1.2</f>
        <v>22.91544</v>
      </c>
      <c r="S235" s="775">
        <v>19.0962</v>
      </c>
      <c r="T235" s="58" t="s">
        <v>198</v>
      </c>
      <c r="U235" s="58" t="s">
        <v>1720</v>
      </c>
    </row>
    <row r="236" spans="1:21" s="556" customFormat="1" ht="46.8" x14ac:dyDescent="0.3">
      <c r="A236" s="602" t="s">
        <v>294</v>
      </c>
      <c r="B236" s="603" t="s">
        <v>304</v>
      </c>
      <c r="C236" s="528" t="s">
        <v>29</v>
      </c>
      <c r="D236" s="507">
        <v>6</v>
      </c>
      <c r="E236" s="67">
        <v>4.32</v>
      </c>
      <c r="F236" s="507">
        <v>15.3</v>
      </c>
      <c r="G236" s="507">
        <v>32</v>
      </c>
      <c r="H236" s="507" t="s">
        <v>64</v>
      </c>
      <c r="I236" s="775">
        <f t="shared" si="39"/>
        <v>30.553920000000002</v>
      </c>
      <c r="J236" s="399">
        <v>0.05</v>
      </c>
      <c r="K236" s="400">
        <v>0.02</v>
      </c>
      <c r="L236" s="399">
        <v>0.03</v>
      </c>
      <c r="M236" s="399">
        <v>0.04</v>
      </c>
      <c r="N236" s="400">
        <v>0.01</v>
      </c>
      <c r="O236" s="400">
        <v>0.1</v>
      </c>
      <c r="P236" s="399">
        <v>0</v>
      </c>
      <c r="Q236" s="399">
        <f t="shared" si="40"/>
        <v>0.25</v>
      </c>
      <c r="R236" s="775">
        <f>S236*1.2</f>
        <v>22.91544</v>
      </c>
      <c r="S236" s="775">
        <v>19.0962</v>
      </c>
      <c r="T236" s="58" t="s">
        <v>198</v>
      </c>
      <c r="U236" s="58" t="s">
        <v>1720</v>
      </c>
    </row>
    <row r="237" spans="1:21" ht="18" x14ac:dyDescent="0.3">
      <c r="A237" s="499" t="s">
        <v>200</v>
      </c>
      <c r="B237" s="554"/>
      <c r="C237" s="555"/>
      <c r="D237" s="555"/>
      <c r="E237" s="568"/>
      <c r="F237" s="555"/>
      <c r="G237" s="555"/>
      <c r="H237" s="555"/>
      <c r="I237" s="785"/>
      <c r="J237" s="555"/>
      <c r="K237" s="555"/>
      <c r="L237" s="555"/>
      <c r="M237" s="555"/>
      <c r="N237" s="555"/>
      <c r="O237" s="555"/>
      <c r="P237" s="555"/>
      <c r="Q237" s="555"/>
      <c r="R237" s="789"/>
      <c r="S237" s="789"/>
      <c r="T237" s="555"/>
      <c r="U237" s="58"/>
    </row>
    <row r="238" spans="1:21" ht="46.8" x14ac:dyDescent="0.3">
      <c r="A238" s="602" t="s">
        <v>295</v>
      </c>
      <c r="B238" s="603" t="s">
        <v>2023</v>
      </c>
      <c r="C238" s="528" t="s">
        <v>28</v>
      </c>
      <c r="D238" s="507">
        <v>12</v>
      </c>
      <c r="E238" s="67">
        <v>4.32</v>
      </c>
      <c r="F238" s="507">
        <v>15.3</v>
      </c>
      <c r="G238" s="507">
        <v>32</v>
      </c>
      <c r="H238" s="507" t="s">
        <v>38</v>
      </c>
      <c r="I238" s="775">
        <f t="shared" ref="I238:I239" si="41">R238/(1-Q238)</f>
        <v>31.163679999999999</v>
      </c>
      <c r="J238" s="399">
        <v>0.05</v>
      </c>
      <c r="K238" s="400">
        <v>0.02</v>
      </c>
      <c r="L238" s="399">
        <v>0.03</v>
      </c>
      <c r="M238" s="399">
        <v>0.04</v>
      </c>
      <c r="N238" s="400">
        <v>0.01</v>
      </c>
      <c r="O238" s="400">
        <v>0.1</v>
      </c>
      <c r="P238" s="399">
        <v>0</v>
      </c>
      <c r="Q238" s="399">
        <f t="shared" ref="Q238:Q239" si="42">SUM(J238:P238)</f>
        <v>0.25</v>
      </c>
      <c r="R238" s="775">
        <f>S238*1.2</f>
        <v>23.37276</v>
      </c>
      <c r="S238" s="775">
        <v>19.4773</v>
      </c>
      <c r="T238" s="58" t="s">
        <v>198</v>
      </c>
      <c r="U238" s="58" t="s">
        <v>1720</v>
      </c>
    </row>
    <row r="239" spans="1:21" ht="46.8" x14ac:dyDescent="0.3">
      <c r="A239" s="602" t="s">
        <v>296</v>
      </c>
      <c r="B239" s="603" t="s">
        <v>2024</v>
      </c>
      <c r="C239" s="528" t="s">
        <v>29</v>
      </c>
      <c r="D239" s="507">
        <v>6</v>
      </c>
      <c r="E239" s="67">
        <v>4.32</v>
      </c>
      <c r="F239" s="507">
        <v>15.23</v>
      </c>
      <c r="G239" s="507">
        <v>32</v>
      </c>
      <c r="H239" s="507" t="s">
        <v>64</v>
      </c>
      <c r="I239" s="775">
        <f t="shared" si="41"/>
        <v>31.163679999999999</v>
      </c>
      <c r="J239" s="399">
        <v>0.05</v>
      </c>
      <c r="K239" s="400">
        <v>0.02</v>
      </c>
      <c r="L239" s="399">
        <v>0.03</v>
      </c>
      <c r="M239" s="399">
        <v>0.04</v>
      </c>
      <c r="N239" s="400">
        <v>0.01</v>
      </c>
      <c r="O239" s="400">
        <v>0.1</v>
      </c>
      <c r="P239" s="399">
        <v>0</v>
      </c>
      <c r="Q239" s="399">
        <f t="shared" si="42"/>
        <v>0.25</v>
      </c>
      <c r="R239" s="775">
        <f>S239*1.2</f>
        <v>23.37276</v>
      </c>
      <c r="S239" s="775">
        <v>19.4773</v>
      </c>
      <c r="T239" s="58" t="s">
        <v>198</v>
      </c>
      <c r="U239" s="58" t="s">
        <v>1720</v>
      </c>
    </row>
    <row r="240" spans="1:21" x14ac:dyDescent="0.3">
      <c r="A240" s="616"/>
      <c r="C240" s="616"/>
      <c r="D240" s="617"/>
      <c r="E240" s="617"/>
      <c r="F240" s="617"/>
      <c r="G240" s="617"/>
      <c r="I240" s="826"/>
      <c r="R240" s="831"/>
      <c r="S240" s="831"/>
      <c r="T240" s="711"/>
    </row>
    <row r="241" spans="1:21" s="556" customFormat="1" ht="18" x14ac:dyDescent="0.3">
      <c r="A241" s="495" t="s">
        <v>280</v>
      </c>
      <c r="B241" s="496"/>
      <c r="C241" s="497" t="s">
        <v>70</v>
      </c>
      <c r="D241" s="497"/>
      <c r="E241" s="497"/>
      <c r="F241" s="498"/>
      <c r="G241" s="175"/>
      <c r="H241" s="175"/>
      <c r="I241" s="784"/>
      <c r="J241" s="175"/>
      <c r="K241" s="175"/>
      <c r="L241" s="175"/>
      <c r="M241" s="175"/>
      <c r="N241" s="175"/>
      <c r="O241" s="175"/>
      <c r="P241" s="175"/>
      <c r="Q241" s="175"/>
      <c r="R241" s="784"/>
      <c r="S241" s="784"/>
      <c r="T241" s="699"/>
      <c r="U241" s="175"/>
    </row>
    <row r="242" spans="1:21" ht="18" x14ac:dyDescent="0.3">
      <c r="A242" s="499" t="s">
        <v>205</v>
      </c>
      <c r="B242" s="554"/>
      <c r="C242" s="615"/>
      <c r="D242" s="555"/>
      <c r="E242" s="568"/>
      <c r="F242" s="555"/>
      <c r="G242" s="555"/>
      <c r="H242" s="555"/>
      <c r="I242" s="785"/>
      <c r="J242" s="555"/>
      <c r="K242" s="555"/>
      <c r="L242" s="555"/>
      <c r="M242" s="555"/>
      <c r="N242" s="555"/>
      <c r="O242" s="555"/>
      <c r="P242" s="555"/>
      <c r="Q242" s="555"/>
      <c r="R242" s="789"/>
      <c r="S242" s="789"/>
      <c r="T242" s="706"/>
    </row>
    <row r="243" spans="1:21" ht="46.8" x14ac:dyDescent="0.3">
      <c r="A243" s="602" t="s">
        <v>297</v>
      </c>
      <c r="B243" s="603" t="s">
        <v>275</v>
      </c>
      <c r="C243" s="528" t="s">
        <v>19</v>
      </c>
      <c r="D243" s="507">
        <v>8</v>
      </c>
      <c r="E243" s="67">
        <v>2.88</v>
      </c>
      <c r="F243" s="507">
        <v>22.4</v>
      </c>
      <c r="G243" s="507">
        <v>52</v>
      </c>
      <c r="H243" s="507" t="s">
        <v>38</v>
      </c>
      <c r="I243" s="775">
        <f t="shared" ref="I243:I244" si="43">R243/(1-Q243)</f>
        <v>29.219040000000003</v>
      </c>
      <c r="J243" s="399">
        <v>0.05</v>
      </c>
      <c r="K243" s="400">
        <v>0.02</v>
      </c>
      <c r="L243" s="399">
        <v>0.03</v>
      </c>
      <c r="M243" s="399">
        <v>0.04</v>
      </c>
      <c r="N243" s="400">
        <v>0.01</v>
      </c>
      <c r="O243" s="400">
        <v>0.1</v>
      </c>
      <c r="P243" s="399">
        <v>0</v>
      </c>
      <c r="Q243" s="399">
        <f>SUM(J243:P243)</f>
        <v>0.25</v>
      </c>
      <c r="R243" s="775">
        <f>S243*1.2</f>
        <v>21.914280000000002</v>
      </c>
      <c r="S243" s="775">
        <v>18.261900000000001</v>
      </c>
      <c r="T243" s="58" t="s">
        <v>198</v>
      </c>
      <c r="U243" s="58" t="s">
        <v>1720</v>
      </c>
    </row>
    <row r="244" spans="1:21" s="556" customFormat="1" ht="46.8" x14ac:dyDescent="0.3">
      <c r="A244" s="602" t="s">
        <v>298</v>
      </c>
      <c r="B244" s="603" t="s">
        <v>276</v>
      </c>
      <c r="C244" s="528" t="s">
        <v>23</v>
      </c>
      <c r="D244" s="507">
        <v>6</v>
      </c>
      <c r="E244" s="67">
        <v>4.32</v>
      </c>
      <c r="F244" s="507">
        <v>33.4</v>
      </c>
      <c r="G244" s="507">
        <v>32</v>
      </c>
      <c r="H244" s="507" t="s">
        <v>64</v>
      </c>
      <c r="I244" s="775">
        <f t="shared" si="43"/>
        <v>29.219040000000003</v>
      </c>
      <c r="J244" s="399">
        <v>0.05</v>
      </c>
      <c r="K244" s="400">
        <v>0.02</v>
      </c>
      <c r="L244" s="399">
        <v>0.03</v>
      </c>
      <c r="M244" s="399">
        <v>0.04</v>
      </c>
      <c r="N244" s="400">
        <v>0.01</v>
      </c>
      <c r="O244" s="400">
        <v>0.1</v>
      </c>
      <c r="P244" s="399">
        <v>0</v>
      </c>
      <c r="Q244" s="399">
        <f>SUM(J244:P244)</f>
        <v>0.25</v>
      </c>
      <c r="R244" s="775">
        <f>S244*1.2</f>
        <v>21.914280000000002</v>
      </c>
      <c r="S244" s="775">
        <v>18.261900000000001</v>
      </c>
      <c r="T244" s="58" t="s">
        <v>198</v>
      </c>
      <c r="U244" s="58" t="s">
        <v>1720</v>
      </c>
    </row>
    <row r="245" spans="1:21" ht="18" x14ac:dyDescent="0.3">
      <c r="A245" s="499" t="s">
        <v>205</v>
      </c>
      <c r="B245" s="530"/>
      <c r="C245" s="618"/>
      <c r="D245" s="555"/>
      <c r="E245" s="568"/>
      <c r="F245" s="555"/>
      <c r="G245" s="555"/>
      <c r="H245" s="555"/>
      <c r="I245" s="785"/>
      <c r="J245" s="555"/>
      <c r="K245" s="555"/>
      <c r="L245" s="555"/>
      <c r="M245" s="555"/>
      <c r="N245" s="555"/>
      <c r="O245" s="555"/>
      <c r="P245" s="555"/>
      <c r="Q245" s="555"/>
      <c r="R245" s="789"/>
      <c r="S245" s="789"/>
      <c r="T245" s="555"/>
      <c r="U245" s="58"/>
    </row>
    <row r="246" spans="1:21" s="556" customFormat="1" ht="46.8" x14ac:dyDescent="0.3">
      <c r="A246" s="602" t="s">
        <v>299</v>
      </c>
      <c r="B246" s="603" t="s">
        <v>277</v>
      </c>
      <c r="C246" s="528" t="s">
        <v>19</v>
      </c>
      <c r="D246" s="507">
        <v>8</v>
      </c>
      <c r="E246" s="67">
        <v>2.88</v>
      </c>
      <c r="F246" s="507">
        <v>22.4</v>
      </c>
      <c r="G246" s="507">
        <v>52</v>
      </c>
      <c r="H246" s="507" t="s">
        <v>38</v>
      </c>
      <c r="I246" s="775">
        <f t="shared" ref="I246" si="44">R246/(1-Q246)</f>
        <v>30.586879999999994</v>
      </c>
      <c r="J246" s="399">
        <v>0.05</v>
      </c>
      <c r="K246" s="400">
        <v>0.02</v>
      </c>
      <c r="L246" s="399">
        <v>0.03</v>
      </c>
      <c r="M246" s="399">
        <v>0.04</v>
      </c>
      <c r="N246" s="400">
        <v>0.01</v>
      </c>
      <c r="O246" s="400">
        <v>0.1</v>
      </c>
      <c r="P246" s="399">
        <v>0</v>
      </c>
      <c r="Q246" s="399">
        <f>SUM(J246:P246)</f>
        <v>0.25</v>
      </c>
      <c r="R246" s="775">
        <f>S246*1.2</f>
        <v>22.940159999999995</v>
      </c>
      <c r="S246" s="775">
        <v>19.116799999999998</v>
      </c>
      <c r="T246" s="58" t="s">
        <v>198</v>
      </c>
      <c r="U246" s="58" t="s">
        <v>1720</v>
      </c>
    </row>
    <row r="247" spans="1:21" ht="18" x14ac:dyDescent="0.3">
      <c r="A247" s="499" t="s">
        <v>200</v>
      </c>
      <c r="B247" s="554"/>
      <c r="C247" s="618"/>
      <c r="D247" s="555"/>
      <c r="E247" s="568"/>
      <c r="F247" s="555"/>
      <c r="G247" s="555"/>
      <c r="H247" s="555"/>
      <c r="I247" s="785"/>
      <c r="J247" s="555"/>
      <c r="K247" s="555"/>
      <c r="L247" s="555"/>
      <c r="M247" s="555"/>
      <c r="N247" s="555"/>
      <c r="O247" s="555"/>
      <c r="P247" s="555"/>
      <c r="Q247" s="555"/>
      <c r="R247" s="789"/>
      <c r="S247" s="789"/>
      <c r="T247" s="555"/>
      <c r="U247" s="58"/>
    </row>
    <row r="248" spans="1:21" s="556" customFormat="1" ht="46.8" x14ac:dyDescent="0.3">
      <c r="A248" s="611" t="s">
        <v>2488</v>
      </c>
      <c r="B248" s="612" t="s">
        <v>2025</v>
      </c>
      <c r="C248" s="506" t="s">
        <v>19</v>
      </c>
      <c r="D248" s="507">
        <v>8</v>
      </c>
      <c r="E248" s="67">
        <v>2.88</v>
      </c>
      <c r="F248" s="507">
        <v>22.4</v>
      </c>
      <c r="G248" s="507">
        <v>52</v>
      </c>
      <c r="H248" s="507" t="s">
        <v>38</v>
      </c>
      <c r="I248" s="790">
        <f t="shared" ref="I248" si="45">R248/(1-Q248)</f>
        <v>30.586879999999994</v>
      </c>
      <c r="J248" s="400">
        <v>0.05</v>
      </c>
      <c r="K248" s="400">
        <v>0.02</v>
      </c>
      <c r="L248" s="400">
        <v>0.03</v>
      </c>
      <c r="M248" s="400">
        <v>0.04</v>
      </c>
      <c r="N248" s="400">
        <v>0.01</v>
      </c>
      <c r="O248" s="400">
        <v>0.1</v>
      </c>
      <c r="P248" s="400">
        <v>0</v>
      </c>
      <c r="Q248" s="400">
        <f>SUM(J248:P248)</f>
        <v>0.25</v>
      </c>
      <c r="R248" s="775">
        <f>S248*1.2</f>
        <v>22.940159999999995</v>
      </c>
      <c r="S248" s="775">
        <v>19.116799999999998</v>
      </c>
      <c r="T248" s="58" t="s">
        <v>198</v>
      </c>
      <c r="U248" s="58" t="s">
        <v>1720</v>
      </c>
    </row>
    <row r="249" spans="1:21" ht="18" x14ac:dyDescent="0.3">
      <c r="A249" s="499" t="s">
        <v>49</v>
      </c>
      <c r="B249" s="554"/>
      <c r="C249" s="618"/>
      <c r="D249" s="555"/>
      <c r="E249" s="568"/>
      <c r="F249" s="555"/>
      <c r="G249" s="555"/>
      <c r="H249" s="555"/>
      <c r="I249" s="785"/>
      <c r="J249" s="555"/>
      <c r="K249" s="555"/>
      <c r="L249" s="555"/>
      <c r="M249" s="555"/>
      <c r="N249" s="555"/>
      <c r="O249" s="555"/>
      <c r="P249" s="555"/>
      <c r="Q249" s="555"/>
      <c r="R249" s="789"/>
      <c r="S249" s="789"/>
      <c r="T249" s="555"/>
      <c r="U249" s="58"/>
    </row>
    <row r="250" spans="1:21" ht="46.8" x14ac:dyDescent="0.3">
      <c r="A250" s="602" t="s">
        <v>300</v>
      </c>
      <c r="B250" s="603" t="s">
        <v>2957</v>
      </c>
      <c r="C250" s="528" t="s">
        <v>24</v>
      </c>
      <c r="D250" s="507">
        <v>6</v>
      </c>
      <c r="E250" s="67">
        <v>2.7</v>
      </c>
      <c r="F250" s="507">
        <v>25.9</v>
      </c>
      <c r="G250" s="507">
        <v>39</v>
      </c>
      <c r="H250" s="507" t="s">
        <v>64</v>
      </c>
      <c r="I250" s="775">
        <f t="shared" ref="I250:I252" si="46">R250/(1-Q250)</f>
        <v>48.319359999999996</v>
      </c>
      <c r="J250" s="399">
        <v>0.05</v>
      </c>
      <c r="K250" s="400">
        <v>0.02</v>
      </c>
      <c r="L250" s="399">
        <v>0.03</v>
      </c>
      <c r="M250" s="399">
        <v>0.04</v>
      </c>
      <c r="N250" s="400">
        <v>0.01</v>
      </c>
      <c r="O250" s="400">
        <v>0.1</v>
      </c>
      <c r="P250" s="399">
        <v>0</v>
      </c>
      <c r="Q250" s="399">
        <f t="shared" ref="Q250:Q252" si="47">SUM(J250:P250)</f>
        <v>0.25</v>
      </c>
      <c r="R250" s="775">
        <f t="shared" ref="R250:R252" si="48">S250*1.2</f>
        <v>36.239519999999999</v>
      </c>
      <c r="S250" s="775">
        <v>30.1996</v>
      </c>
      <c r="T250" s="58" t="s">
        <v>198</v>
      </c>
      <c r="U250" s="58" t="s">
        <v>1720</v>
      </c>
    </row>
    <row r="251" spans="1:21" ht="46.8" x14ac:dyDescent="0.3">
      <c r="A251" s="602" t="s">
        <v>301</v>
      </c>
      <c r="B251" s="603" t="s">
        <v>2050</v>
      </c>
      <c r="C251" s="528" t="s">
        <v>2030</v>
      </c>
      <c r="D251" s="507">
        <v>6</v>
      </c>
      <c r="E251" s="67">
        <v>3.24</v>
      </c>
      <c r="F251" s="507">
        <v>36.200000000000003</v>
      </c>
      <c r="G251" s="507">
        <v>27</v>
      </c>
      <c r="H251" s="507" t="s">
        <v>64</v>
      </c>
      <c r="I251" s="775">
        <f t="shared" si="46"/>
        <v>48.319359999999996</v>
      </c>
      <c r="J251" s="399">
        <v>0.05</v>
      </c>
      <c r="K251" s="400">
        <v>0.02</v>
      </c>
      <c r="L251" s="399">
        <v>0.03</v>
      </c>
      <c r="M251" s="399">
        <v>0.04</v>
      </c>
      <c r="N251" s="400">
        <v>0.01</v>
      </c>
      <c r="O251" s="400">
        <v>0.1</v>
      </c>
      <c r="P251" s="399">
        <v>0</v>
      </c>
      <c r="Q251" s="399">
        <f t="shared" si="47"/>
        <v>0.25</v>
      </c>
      <c r="R251" s="775">
        <f t="shared" si="48"/>
        <v>36.239519999999999</v>
      </c>
      <c r="S251" s="775">
        <v>30.1996</v>
      </c>
      <c r="T251" s="58" t="s">
        <v>198</v>
      </c>
      <c r="U251" s="58" t="s">
        <v>1720</v>
      </c>
    </row>
    <row r="252" spans="1:21" ht="46.8" x14ac:dyDescent="0.3">
      <c r="A252" s="602" t="s">
        <v>302</v>
      </c>
      <c r="B252" s="603" t="s">
        <v>2031</v>
      </c>
      <c r="C252" s="528" t="s">
        <v>2032</v>
      </c>
      <c r="D252" s="507">
        <v>6</v>
      </c>
      <c r="E252" s="67">
        <v>4.5</v>
      </c>
      <c r="F252" s="507">
        <v>32.4</v>
      </c>
      <c r="G252" s="507">
        <v>39</v>
      </c>
      <c r="H252" s="507" t="s">
        <v>64</v>
      </c>
      <c r="I252" s="775">
        <f t="shared" si="46"/>
        <v>48.319359999999996</v>
      </c>
      <c r="J252" s="399">
        <v>0.05</v>
      </c>
      <c r="K252" s="400">
        <v>0.02</v>
      </c>
      <c r="L252" s="399">
        <v>0.03</v>
      </c>
      <c r="M252" s="399">
        <v>0.04</v>
      </c>
      <c r="N252" s="400">
        <v>0.01</v>
      </c>
      <c r="O252" s="400">
        <v>0.1</v>
      </c>
      <c r="P252" s="399">
        <v>0</v>
      </c>
      <c r="Q252" s="399">
        <f t="shared" si="47"/>
        <v>0.25</v>
      </c>
      <c r="R252" s="775">
        <f t="shared" si="48"/>
        <v>36.239519999999999</v>
      </c>
      <c r="S252" s="775">
        <v>30.1996</v>
      </c>
      <c r="T252" s="58" t="s">
        <v>198</v>
      </c>
      <c r="U252" s="58" t="s">
        <v>1720</v>
      </c>
    </row>
    <row r="253" spans="1:21" ht="18" x14ac:dyDescent="0.3">
      <c r="A253" s="683"/>
      <c r="B253" s="684"/>
      <c r="C253" s="589"/>
      <c r="D253" s="511"/>
      <c r="E253" s="512"/>
      <c r="F253" s="511"/>
      <c r="G253" s="511"/>
      <c r="H253" s="511"/>
      <c r="I253" s="816"/>
      <c r="J253" s="517"/>
      <c r="K253" s="518"/>
      <c r="L253" s="517"/>
      <c r="M253" s="517"/>
      <c r="N253" s="518"/>
      <c r="O253" s="518"/>
      <c r="P253" s="517"/>
      <c r="Q253" s="517"/>
      <c r="R253" s="816"/>
      <c r="S253" s="816"/>
      <c r="T253" s="114"/>
      <c r="U253" s="114"/>
    </row>
    <row r="254" spans="1:21" s="556" customFormat="1" ht="18" x14ac:dyDescent="0.3">
      <c r="A254" s="495" t="s">
        <v>2754</v>
      </c>
      <c r="B254" s="496"/>
      <c r="C254" s="497"/>
      <c r="D254" s="497"/>
      <c r="E254" s="497"/>
      <c r="F254" s="498"/>
      <c r="G254" s="175"/>
      <c r="H254" s="175"/>
      <c r="I254" s="784"/>
      <c r="J254" s="175"/>
      <c r="K254" s="175"/>
      <c r="L254" s="175"/>
      <c r="M254" s="175"/>
      <c r="N254" s="175"/>
      <c r="O254" s="175"/>
      <c r="P254" s="175"/>
      <c r="Q254" s="175"/>
      <c r="R254" s="784"/>
      <c r="S254" s="784"/>
      <c r="T254" s="175"/>
      <c r="U254" s="175"/>
    </row>
    <row r="255" spans="1:21" ht="31.2" x14ac:dyDescent="0.3">
      <c r="A255" s="602" t="s">
        <v>2752</v>
      </c>
      <c r="B255" s="603" t="s">
        <v>2755</v>
      </c>
      <c r="C255" s="506" t="s">
        <v>19</v>
      </c>
      <c r="D255" s="507">
        <v>10</v>
      </c>
      <c r="E255" s="67">
        <v>3.5999999999999996</v>
      </c>
      <c r="F255" s="507">
        <v>21.4</v>
      </c>
      <c r="G255" s="507">
        <v>40</v>
      </c>
      <c r="H255" s="507" t="s">
        <v>64</v>
      </c>
      <c r="I255" s="775">
        <f t="shared" ref="I255:I256" si="49">R255/(1-Q255)</f>
        <v>43.919199999999996</v>
      </c>
      <c r="J255" s="399">
        <v>0.05</v>
      </c>
      <c r="K255" s="400">
        <v>0.02</v>
      </c>
      <c r="L255" s="399">
        <v>0.03</v>
      </c>
      <c r="M255" s="399">
        <v>0.04</v>
      </c>
      <c r="N255" s="400">
        <v>0.01</v>
      </c>
      <c r="O255" s="400">
        <v>0.1</v>
      </c>
      <c r="P255" s="399">
        <v>0</v>
      </c>
      <c r="Q255" s="399">
        <f t="shared" ref="Q255:Q256" si="50">SUM(J255:P255)</f>
        <v>0.25</v>
      </c>
      <c r="R255" s="775">
        <f t="shared" ref="R255:R256" si="51">S255*1.2</f>
        <v>32.939399999999999</v>
      </c>
      <c r="S255" s="775">
        <v>27.4495</v>
      </c>
      <c r="T255" s="58" t="s">
        <v>198</v>
      </c>
      <c r="U255" s="58" t="s">
        <v>1720</v>
      </c>
    </row>
    <row r="256" spans="1:21" ht="31.2" x14ac:dyDescent="0.3">
      <c r="A256" s="602" t="s">
        <v>2753</v>
      </c>
      <c r="B256" s="603" t="s">
        <v>2756</v>
      </c>
      <c r="C256" s="506" t="s">
        <v>23</v>
      </c>
      <c r="D256" s="507">
        <v>8</v>
      </c>
      <c r="E256" s="67">
        <v>5.76</v>
      </c>
      <c r="F256" s="507">
        <v>30.2</v>
      </c>
      <c r="G256" s="507">
        <v>28</v>
      </c>
      <c r="H256" s="507" t="s">
        <v>64</v>
      </c>
      <c r="I256" s="775">
        <f t="shared" si="49"/>
        <v>43.919199999999996</v>
      </c>
      <c r="J256" s="399">
        <v>0.05</v>
      </c>
      <c r="K256" s="400">
        <v>0.02</v>
      </c>
      <c r="L256" s="399">
        <v>0.03</v>
      </c>
      <c r="M256" s="399">
        <v>0.04</v>
      </c>
      <c r="N256" s="400">
        <v>0.01</v>
      </c>
      <c r="O256" s="400">
        <v>0.1</v>
      </c>
      <c r="P256" s="399">
        <v>0</v>
      </c>
      <c r="Q256" s="399">
        <f t="shared" si="50"/>
        <v>0.25</v>
      </c>
      <c r="R256" s="775">
        <f t="shared" si="51"/>
        <v>32.939399999999999</v>
      </c>
      <c r="S256" s="775">
        <v>27.4495</v>
      </c>
      <c r="T256" s="58" t="s">
        <v>198</v>
      </c>
      <c r="U256" s="58" t="s">
        <v>1720</v>
      </c>
    </row>
    <row r="257" spans="1:21" x14ac:dyDescent="0.3">
      <c r="A257" s="619"/>
    </row>
    <row r="259" spans="1:21" x14ac:dyDescent="0.3">
      <c r="A259" s="619"/>
      <c r="C259" s="607"/>
      <c r="D259" s="607"/>
      <c r="E259" s="607"/>
      <c r="F259" s="607"/>
      <c r="G259" s="607"/>
      <c r="H259" s="607"/>
      <c r="I259" s="827"/>
      <c r="J259" s="607"/>
      <c r="K259" s="607"/>
      <c r="L259" s="607"/>
      <c r="M259" s="607"/>
      <c r="N259" s="607"/>
      <c r="O259" s="607"/>
      <c r="P259" s="607"/>
      <c r="Q259" s="607"/>
      <c r="R259" s="827"/>
      <c r="S259" s="827"/>
      <c r="T259" s="607"/>
      <c r="U259" s="607"/>
    </row>
    <row r="260" spans="1:21" x14ac:dyDescent="0.3">
      <c r="C260" s="607"/>
      <c r="D260" s="607"/>
      <c r="E260" s="607"/>
      <c r="F260" s="607"/>
      <c r="G260" s="607"/>
      <c r="H260" s="607"/>
      <c r="I260" s="827"/>
      <c r="J260" s="607"/>
      <c r="K260" s="607"/>
      <c r="L260" s="607"/>
      <c r="M260" s="607"/>
      <c r="N260" s="607"/>
      <c r="O260" s="607"/>
      <c r="P260" s="607"/>
      <c r="Q260" s="607"/>
      <c r="R260" s="827"/>
      <c r="S260" s="827"/>
      <c r="T260" s="607"/>
      <c r="U260" s="607"/>
    </row>
  </sheetData>
  <sheetProtection algorithmName="SHA-512" hashValue="5pPVGo9RM9afsjwcfNm3rC2aL17d7fMnVaUuHWgQfJNHCLv+EfaHPsL9FvgDjjA7u32K1fVzVFgYMDn7Oy0o8Q==" saltValue="EOrg3M+0/mHQTj597T5uhw==" spinCount="100000" sheet="1" objects="1" scenarios="1"/>
  <autoFilter ref="A3:U256"/>
  <mergeCells count="13">
    <mergeCell ref="U1:U2"/>
    <mergeCell ref="I1:I2"/>
    <mergeCell ref="R1:R2"/>
    <mergeCell ref="T1:T2"/>
    <mergeCell ref="J1:J2"/>
    <mergeCell ref="K1:K2"/>
    <mergeCell ref="L1:L2"/>
    <mergeCell ref="M1:M2"/>
    <mergeCell ref="N1:N2"/>
    <mergeCell ref="O1:O2"/>
    <mergeCell ref="P1:P2"/>
    <mergeCell ref="Q1:Q2"/>
    <mergeCell ref="S1:S2"/>
  </mergeCells>
  <phoneticPr fontId="0" type="noConversion"/>
  <printOptions horizontalCentered="1"/>
  <pageMargins left="0.19685039370078741" right="0.15748031496062992" top="0.55118110236220474" bottom="0.98425196850393704" header="0.19685039370078741" footer="0.11811023622047245"/>
  <pageSetup paperSize="9" scale="10" firstPageNumber="5" orientation="portrait" useFirstPageNumber="1" r:id="rId1"/>
  <headerFooter scaleWithDoc="0" alignWithMargins="0">
    <oddFooter>&amp;C&amp;P</oddFooter>
  </headerFooter>
  <rowBreaks count="2" manualBreakCount="2">
    <brk id="39" max="16383" man="1"/>
    <brk id="6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view="pageBreakPreview" zoomScale="75" zoomScaleSheetLayoutView="75" workbookViewId="0">
      <pane ySplit="1" topLeftCell="A44" activePane="bottomLeft" state="frozen"/>
      <selection activeCell="Z7" sqref="Z7:AB143"/>
      <selection pane="bottomLeft" activeCell="I1" sqref="I1:X1048576"/>
    </sheetView>
  </sheetViews>
  <sheetFormatPr defaultColWidth="11.44140625" defaultRowHeight="13.8" x14ac:dyDescent="0.3"/>
  <cols>
    <col min="1" max="1" width="28.5546875" style="52" customWidth="1"/>
    <col min="2" max="2" width="32" style="253" bestFit="1" customWidth="1"/>
    <col min="3" max="3" width="13.44140625" style="91" customWidth="1"/>
    <col min="4" max="4" width="10.5546875" style="91" customWidth="1"/>
    <col min="5" max="5" width="10.44140625" style="91" customWidth="1"/>
    <col min="6" max="6" width="10.88671875" style="91" customWidth="1"/>
    <col min="7" max="7" width="12.44140625" style="91" customWidth="1"/>
    <col min="8" max="8" width="13.5546875" style="91" customWidth="1"/>
    <col min="9" max="9" width="13.5546875" style="841" customWidth="1"/>
    <col min="10" max="10" width="15.44140625" style="91" hidden="1" customWidth="1"/>
    <col min="11" max="11" width="18" style="91" hidden="1" customWidth="1"/>
    <col min="12" max="12" width="16.88671875" style="91" hidden="1" customWidth="1"/>
    <col min="13" max="15" width="13.5546875" style="91" hidden="1" customWidth="1"/>
    <col min="16" max="16" width="17.44140625" style="91" hidden="1" customWidth="1"/>
    <col min="17" max="17" width="13.5546875" style="91" hidden="1" customWidth="1"/>
    <col min="18" max="19" width="13.5546875" style="841" hidden="1" customWidth="1"/>
    <col min="20" max="20" width="13.5546875" style="91" customWidth="1"/>
    <col min="21" max="21" width="11.44140625" style="52" customWidth="1"/>
    <col min="22" max="16384" width="11.44140625" style="52"/>
  </cols>
  <sheetData>
    <row r="1" spans="1:21" s="249" customFormat="1" ht="41.25" customHeight="1" x14ac:dyDescent="0.25">
      <c r="A1" s="276" t="s">
        <v>0</v>
      </c>
      <c r="B1" s="277" t="s">
        <v>1</v>
      </c>
      <c r="C1" s="276" t="s">
        <v>2</v>
      </c>
      <c r="D1" s="276" t="s">
        <v>3</v>
      </c>
      <c r="E1" s="276" t="s">
        <v>3</v>
      </c>
      <c r="F1" s="276" t="s">
        <v>4</v>
      </c>
      <c r="G1" s="276" t="s">
        <v>5</v>
      </c>
      <c r="H1" s="276" t="s">
        <v>6</v>
      </c>
      <c r="I1" s="974" t="s">
        <v>1721</v>
      </c>
      <c r="J1" s="974" t="s">
        <v>78</v>
      </c>
      <c r="K1" s="974" t="s">
        <v>74</v>
      </c>
      <c r="L1" s="974" t="s">
        <v>76</v>
      </c>
      <c r="M1" s="974" t="s">
        <v>73</v>
      </c>
      <c r="N1" s="974" t="s">
        <v>72</v>
      </c>
      <c r="O1" s="974" t="s">
        <v>75</v>
      </c>
      <c r="P1" s="974" t="s">
        <v>77</v>
      </c>
      <c r="Q1" s="974" t="s">
        <v>86</v>
      </c>
      <c r="R1" s="974" t="s">
        <v>2784</v>
      </c>
      <c r="S1" s="974" t="s">
        <v>2789</v>
      </c>
      <c r="T1" s="974" t="s">
        <v>196</v>
      </c>
      <c r="U1" s="974" t="s">
        <v>1717</v>
      </c>
    </row>
    <row r="2" spans="1:21" s="249" customFormat="1" ht="79.5" customHeight="1" x14ac:dyDescent="0.25">
      <c r="A2" s="278"/>
      <c r="B2" s="279"/>
      <c r="C2" s="278" t="s">
        <v>7</v>
      </c>
      <c r="D2" s="278" t="s">
        <v>8</v>
      </c>
      <c r="E2" s="278" t="s">
        <v>9</v>
      </c>
      <c r="F2" s="278" t="s">
        <v>10</v>
      </c>
      <c r="G2" s="278"/>
      <c r="H2" s="278" t="s">
        <v>11</v>
      </c>
      <c r="I2" s="975"/>
      <c r="J2" s="975"/>
      <c r="K2" s="975"/>
      <c r="L2" s="975"/>
      <c r="M2" s="975"/>
      <c r="N2" s="975"/>
      <c r="O2" s="975"/>
      <c r="P2" s="975"/>
      <c r="Q2" s="977"/>
      <c r="R2" s="977"/>
      <c r="S2" s="975"/>
      <c r="T2" s="975"/>
      <c r="U2" s="975"/>
    </row>
    <row r="3" spans="1:21" s="249" customFormat="1" ht="141.75" customHeight="1" x14ac:dyDescent="0.25">
      <c r="A3" s="280" t="s">
        <v>39</v>
      </c>
      <c r="B3" s="740" t="s">
        <v>41</v>
      </c>
      <c r="C3" s="740" t="s">
        <v>42</v>
      </c>
      <c r="D3" s="740" t="s">
        <v>43</v>
      </c>
      <c r="E3" s="740" t="s">
        <v>44</v>
      </c>
      <c r="F3" s="740" t="s">
        <v>45</v>
      </c>
      <c r="G3" s="740" t="s">
        <v>191</v>
      </c>
      <c r="H3" s="745" t="s">
        <v>46</v>
      </c>
      <c r="I3" s="745" t="s">
        <v>1722</v>
      </c>
      <c r="J3" s="745" t="s">
        <v>79</v>
      </c>
      <c r="K3" s="745" t="s">
        <v>80</v>
      </c>
      <c r="L3" s="745" t="s">
        <v>81</v>
      </c>
      <c r="M3" s="745" t="s">
        <v>82</v>
      </c>
      <c r="N3" s="745" t="s">
        <v>83</v>
      </c>
      <c r="O3" s="745" t="s">
        <v>84</v>
      </c>
      <c r="P3" s="745" t="s">
        <v>85</v>
      </c>
      <c r="Q3" s="745" t="s">
        <v>87</v>
      </c>
      <c r="R3" s="745" t="s">
        <v>2783</v>
      </c>
      <c r="S3" s="745" t="s">
        <v>2790</v>
      </c>
      <c r="T3" s="745" t="s">
        <v>197</v>
      </c>
      <c r="U3" s="740" t="s">
        <v>1718</v>
      </c>
    </row>
    <row r="4" spans="1:21" s="92" customFormat="1" ht="18" x14ac:dyDescent="0.35">
      <c r="I4" s="759"/>
      <c r="R4" s="759"/>
      <c r="S4" s="759"/>
    </row>
    <row r="5" spans="1:21" s="92" customFormat="1" ht="18" x14ac:dyDescent="0.35">
      <c r="A5" s="978" t="s">
        <v>306</v>
      </c>
      <c r="B5" s="978"/>
      <c r="C5" s="978"/>
      <c r="D5" s="978"/>
      <c r="E5" s="978"/>
      <c r="F5" s="978"/>
      <c r="G5" s="978"/>
      <c r="H5" s="978"/>
      <c r="I5" s="978"/>
      <c r="J5" s="978"/>
      <c r="K5" s="978"/>
      <c r="L5" s="978"/>
      <c r="M5" s="978"/>
      <c r="N5" s="978"/>
      <c r="O5" s="978"/>
      <c r="P5" s="978"/>
      <c r="Q5" s="978"/>
      <c r="R5" s="979"/>
      <c r="S5" s="979"/>
      <c r="T5" s="731"/>
      <c r="U5" s="731"/>
    </row>
    <row r="6" spans="1:21" s="92" customFormat="1" ht="18" x14ac:dyDescent="0.35">
      <c r="A6" s="306" t="s">
        <v>307</v>
      </c>
      <c r="B6" s="325"/>
      <c r="C6" s="483"/>
      <c r="D6" s="474"/>
      <c r="E6" s="474"/>
      <c r="H6" s="484"/>
      <c r="I6" s="833"/>
      <c r="J6" s="484"/>
      <c r="K6" s="484"/>
      <c r="L6" s="484"/>
      <c r="M6" s="484"/>
      <c r="N6" s="484"/>
      <c r="O6" s="484"/>
      <c r="P6" s="484"/>
      <c r="Q6" s="484"/>
      <c r="R6" s="833"/>
      <c r="S6" s="833"/>
      <c r="T6" s="484"/>
      <c r="U6" s="484"/>
    </row>
    <row r="7" spans="1:21" s="92" customFormat="1" ht="18" x14ac:dyDescent="0.35">
      <c r="A7" s="47" t="s">
        <v>308</v>
      </c>
      <c r="B7" s="395"/>
      <c r="C7" s="396"/>
      <c r="D7" s="396"/>
      <c r="E7" s="396"/>
      <c r="F7" s="397"/>
      <c r="G7" s="398"/>
      <c r="H7" s="398"/>
      <c r="I7" s="834"/>
      <c r="J7" s="398"/>
      <c r="K7" s="398"/>
      <c r="L7" s="398"/>
      <c r="M7" s="398"/>
      <c r="N7" s="398"/>
      <c r="O7" s="398"/>
      <c r="P7" s="398"/>
      <c r="Q7" s="398"/>
      <c r="R7" s="834"/>
      <c r="S7" s="834"/>
      <c r="T7" s="398"/>
      <c r="U7" s="398"/>
    </row>
    <row r="8" spans="1:21" s="401" customFormat="1" x14ac:dyDescent="0.25">
      <c r="A8" s="477" t="s">
        <v>40</v>
      </c>
      <c r="B8" s="485"/>
      <c r="C8" s="486"/>
      <c r="D8" s="486"/>
      <c r="E8" s="486"/>
      <c r="F8" s="486"/>
      <c r="G8" s="486"/>
      <c r="H8" s="486"/>
      <c r="I8" s="835"/>
      <c r="J8" s="486"/>
      <c r="K8" s="486"/>
      <c r="L8" s="486"/>
      <c r="M8" s="486"/>
      <c r="N8" s="486"/>
      <c r="O8" s="486"/>
      <c r="P8" s="486"/>
      <c r="Q8" s="486"/>
      <c r="R8" s="835"/>
      <c r="S8" s="835"/>
      <c r="T8" s="486"/>
      <c r="U8" s="486"/>
    </row>
    <row r="9" spans="1:21" s="232" customFormat="1" ht="46.8" x14ac:dyDescent="0.3">
      <c r="A9" s="60" t="s">
        <v>309</v>
      </c>
      <c r="B9" s="74" t="s">
        <v>310</v>
      </c>
      <c r="C9" s="168" t="s">
        <v>56</v>
      </c>
      <c r="D9" s="62">
        <v>16</v>
      </c>
      <c r="E9" s="88">
        <v>5.76</v>
      </c>
      <c r="F9" s="62">
        <v>20</v>
      </c>
      <c r="G9" s="62">
        <v>36</v>
      </c>
      <c r="H9" s="62" t="s">
        <v>38</v>
      </c>
      <c r="I9" s="774">
        <f>R9/(1-Q9)</f>
        <v>8.9864470588235292</v>
      </c>
      <c r="J9" s="56">
        <v>0.05</v>
      </c>
      <c r="K9" s="56">
        <v>0.02</v>
      </c>
      <c r="L9" s="56">
        <v>0.03</v>
      </c>
      <c r="M9" s="56">
        <v>0.04</v>
      </c>
      <c r="N9" s="56">
        <v>0.01</v>
      </c>
      <c r="O9" s="56">
        <v>0</v>
      </c>
      <c r="P9" s="56">
        <v>0</v>
      </c>
      <c r="Q9" s="56">
        <f>SUM(J9:P9)</f>
        <v>0.15000000000000002</v>
      </c>
      <c r="R9" s="774">
        <f>S9*1.2</f>
        <v>7.6384799999999995</v>
      </c>
      <c r="S9" s="775">
        <v>6.3654000000000002</v>
      </c>
      <c r="T9" s="69" t="s">
        <v>198</v>
      </c>
      <c r="U9" s="58" t="s">
        <v>1720</v>
      </c>
    </row>
    <row r="10" spans="1:21" s="232" customFormat="1" ht="46.8" x14ac:dyDescent="0.3">
      <c r="A10" s="60" t="s">
        <v>311</v>
      </c>
      <c r="B10" s="74" t="s">
        <v>312</v>
      </c>
      <c r="C10" s="168" t="s">
        <v>57</v>
      </c>
      <c r="D10" s="62">
        <v>10</v>
      </c>
      <c r="E10" s="88">
        <v>7.2</v>
      </c>
      <c r="F10" s="62">
        <v>30</v>
      </c>
      <c r="G10" s="62">
        <v>28</v>
      </c>
      <c r="H10" s="62" t="s">
        <v>221</v>
      </c>
      <c r="I10" s="774">
        <f>R10/(1-Q10)</f>
        <v>8.9864470588235292</v>
      </c>
      <c r="J10" s="56">
        <v>0.05</v>
      </c>
      <c r="K10" s="56">
        <v>0.02</v>
      </c>
      <c r="L10" s="56">
        <v>0.03</v>
      </c>
      <c r="M10" s="56">
        <v>0.04</v>
      </c>
      <c r="N10" s="56">
        <v>0.01</v>
      </c>
      <c r="O10" s="56">
        <v>0</v>
      </c>
      <c r="P10" s="56">
        <v>0</v>
      </c>
      <c r="Q10" s="56">
        <f>SUM(J10:P10)</f>
        <v>0.15000000000000002</v>
      </c>
      <c r="R10" s="774">
        <f>S10*1.2</f>
        <v>7.6384799999999995</v>
      </c>
      <c r="S10" s="775">
        <v>6.3654000000000002</v>
      </c>
      <c r="T10" s="69" t="s">
        <v>198</v>
      </c>
      <c r="U10" s="58" t="s">
        <v>1720</v>
      </c>
    </row>
    <row r="11" spans="1:21" s="482" customFormat="1" x14ac:dyDescent="0.3">
      <c r="A11" s="481" t="s">
        <v>40</v>
      </c>
      <c r="B11" s="172"/>
      <c r="C11" s="171"/>
      <c r="D11" s="171"/>
      <c r="E11" s="171"/>
      <c r="F11" s="171"/>
      <c r="G11" s="171"/>
      <c r="H11" s="487"/>
      <c r="I11" s="820"/>
      <c r="J11" s="487"/>
      <c r="K11" s="487"/>
      <c r="L11" s="487"/>
      <c r="M11" s="487"/>
      <c r="N11" s="487"/>
      <c r="O11" s="487"/>
      <c r="P11" s="487"/>
      <c r="Q11" s="487"/>
      <c r="R11" s="820"/>
      <c r="S11" s="820"/>
      <c r="T11" s="487"/>
      <c r="U11" s="487"/>
    </row>
    <row r="12" spans="1:21" s="232" customFormat="1" ht="46.8" x14ac:dyDescent="0.3">
      <c r="A12" s="60" t="s">
        <v>313</v>
      </c>
      <c r="B12" s="74" t="s">
        <v>314</v>
      </c>
      <c r="C12" s="168" t="s">
        <v>56</v>
      </c>
      <c r="D12" s="62">
        <v>16</v>
      </c>
      <c r="E12" s="88">
        <v>5.76</v>
      </c>
      <c r="F12" s="62">
        <v>20</v>
      </c>
      <c r="G12" s="62">
        <v>36</v>
      </c>
      <c r="H12" s="62" t="s">
        <v>38</v>
      </c>
      <c r="I12" s="774">
        <f>R12/(1-Q12)</f>
        <v>10.280611764705885</v>
      </c>
      <c r="J12" s="56">
        <v>0.05</v>
      </c>
      <c r="K12" s="56">
        <v>0.02</v>
      </c>
      <c r="L12" s="56">
        <v>0.03</v>
      </c>
      <c r="M12" s="56">
        <v>0.04</v>
      </c>
      <c r="N12" s="56">
        <v>0.01</v>
      </c>
      <c r="O12" s="56">
        <v>0</v>
      </c>
      <c r="P12" s="56">
        <v>0</v>
      </c>
      <c r="Q12" s="56">
        <f>SUM(J12:P12)</f>
        <v>0.15000000000000002</v>
      </c>
      <c r="R12" s="774">
        <f>S12*1.2</f>
        <v>8.7385200000000012</v>
      </c>
      <c r="S12" s="775">
        <v>7.2821000000000007</v>
      </c>
      <c r="T12" s="69" t="s">
        <v>198</v>
      </c>
      <c r="U12" s="58" t="s">
        <v>1720</v>
      </c>
    </row>
    <row r="13" spans="1:21" s="482" customFormat="1" x14ac:dyDescent="0.3">
      <c r="A13" s="481" t="s">
        <v>47</v>
      </c>
      <c r="B13" s="172"/>
      <c r="C13" s="171"/>
      <c r="D13" s="171"/>
      <c r="E13" s="171"/>
      <c r="F13" s="171"/>
      <c r="G13" s="171"/>
      <c r="H13" s="487"/>
      <c r="I13" s="820"/>
      <c r="J13" s="487"/>
      <c r="K13" s="487"/>
      <c r="L13" s="487"/>
      <c r="M13" s="487"/>
      <c r="N13" s="487"/>
      <c r="O13" s="487"/>
      <c r="P13" s="487"/>
      <c r="Q13" s="487"/>
      <c r="R13" s="820"/>
      <c r="S13" s="820"/>
      <c r="T13" s="487"/>
      <c r="U13" s="487"/>
    </row>
    <row r="14" spans="1:21" s="232" customFormat="1" ht="62.4" x14ac:dyDescent="0.3">
      <c r="A14" s="60" t="s">
        <v>315</v>
      </c>
      <c r="B14" s="74" t="s">
        <v>316</v>
      </c>
      <c r="C14" s="168" t="s">
        <v>56</v>
      </c>
      <c r="D14" s="62">
        <v>16</v>
      </c>
      <c r="E14" s="88">
        <v>5.76</v>
      </c>
      <c r="F14" s="62">
        <v>20</v>
      </c>
      <c r="G14" s="62">
        <v>36</v>
      </c>
      <c r="H14" s="62" t="s">
        <v>38</v>
      </c>
      <c r="I14" s="774">
        <f>R14/(1-Q14)</f>
        <v>11.734729411764706</v>
      </c>
      <c r="J14" s="56">
        <v>0.05</v>
      </c>
      <c r="K14" s="56">
        <v>0.02</v>
      </c>
      <c r="L14" s="56">
        <v>0.03</v>
      </c>
      <c r="M14" s="56">
        <v>0.04</v>
      </c>
      <c r="N14" s="56">
        <v>0.01</v>
      </c>
      <c r="O14" s="56">
        <v>0</v>
      </c>
      <c r="P14" s="56">
        <v>0</v>
      </c>
      <c r="Q14" s="56">
        <f>SUM(J14:P14)</f>
        <v>0.15000000000000002</v>
      </c>
      <c r="R14" s="774">
        <f>S14*1.2</f>
        <v>9.9745200000000001</v>
      </c>
      <c r="S14" s="775">
        <v>8.3121000000000009</v>
      </c>
      <c r="T14" s="69" t="s">
        <v>198</v>
      </c>
      <c r="U14" s="58" t="s">
        <v>1720</v>
      </c>
    </row>
    <row r="15" spans="1:21" x14ac:dyDescent="0.3">
      <c r="A15" s="254"/>
      <c r="B15" s="172"/>
      <c r="C15" s="242"/>
      <c r="D15" s="242"/>
      <c r="E15" s="242"/>
      <c r="F15" s="242"/>
      <c r="G15" s="242"/>
      <c r="H15" s="242"/>
      <c r="I15" s="777"/>
      <c r="J15" s="242"/>
      <c r="K15" s="242"/>
      <c r="L15" s="242"/>
      <c r="M15" s="242"/>
      <c r="N15" s="242"/>
      <c r="O15" s="242"/>
      <c r="P15" s="242"/>
      <c r="Q15" s="242"/>
      <c r="R15" s="777"/>
      <c r="S15" s="777"/>
      <c r="T15" s="242"/>
      <c r="U15" s="242"/>
    </row>
    <row r="16" spans="1:21" s="92" customFormat="1" ht="18" x14ac:dyDescent="0.35">
      <c r="A16" s="306" t="s">
        <v>317</v>
      </c>
      <c r="B16" s="325"/>
      <c r="C16" s="483"/>
      <c r="D16" s="474"/>
      <c r="E16" s="474"/>
      <c r="H16" s="484"/>
      <c r="I16" s="836"/>
      <c r="J16" s="484"/>
      <c r="K16" s="484"/>
      <c r="L16" s="484"/>
      <c r="M16" s="484"/>
      <c r="N16" s="484"/>
      <c r="O16" s="484"/>
      <c r="P16" s="484"/>
      <c r="Q16" s="484"/>
      <c r="R16" s="836"/>
      <c r="S16" s="836"/>
      <c r="T16" s="484"/>
      <c r="U16" s="484"/>
    </row>
    <row r="17" spans="1:21" s="401" customFormat="1" ht="15" customHeight="1" x14ac:dyDescent="0.25">
      <c r="A17" s="486"/>
      <c r="B17" s="485"/>
      <c r="C17" s="486"/>
      <c r="D17" s="486"/>
      <c r="E17" s="486"/>
      <c r="F17" s="486"/>
      <c r="G17" s="486"/>
      <c r="H17" s="486"/>
      <c r="I17" s="819"/>
      <c r="J17" s="486"/>
      <c r="K17" s="486"/>
      <c r="L17" s="486"/>
      <c r="M17" s="486"/>
      <c r="N17" s="486"/>
      <c r="O17" s="486"/>
      <c r="P17" s="486"/>
      <c r="Q17" s="486"/>
      <c r="R17" s="819"/>
      <c r="S17" s="819"/>
      <c r="T17" s="486"/>
      <c r="U17" s="486"/>
    </row>
    <row r="18" spans="1:21" s="92" customFormat="1" ht="18" x14ac:dyDescent="0.35">
      <c r="A18" s="47" t="s">
        <v>320</v>
      </c>
      <c r="B18" s="395"/>
      <c r="C18" s="396"/>
      <c r="D18" s="396"/>
      <c r="E18" s="396"/>
      <c r="F18" s="397"/>
      <c r="G18" s="398"/>
      <c r="H18" s="398"/>
      <c r="I18" s="837"/>
      <c r="J18" s="398"/>
      <c r="K18" s="398"/>
      <c r="L18" s="398"/>
      <c r="M18" s="398"/>
      <c r="N18" s="398"/>
      <c r="O18" s="398"/>
      <c r="P18" s="398"/>
      <c r="Q18" s="398"/>
      <c r="R18" s="837"/>
      <c r="S18" s="837"/>
      <c r="T18" s="398"/>
      <c r="U18" s="398"/>
    </row>
    <row r="19" spans="1:21" s="401" customFormat="1" x14ac:dyDescent="0.25">
      <c r="A19" s="477" t="s">
        <v>40</v>
      </c>
      <c r="B19" s="485"/>
      <c r="C19" s="486"/>
      <c r="D19" s="486"/>
      <c r="E19" s="486"/>
      <c r="F19" s="486"/>
      <c r="G19" s="486"/>
      <c r="H19" s="486"/>
      <c r="I19" s="819"/>
      <c r="J19" s="486"/>
      <c r="K19" s="486"/>
      <c r="L19" s="486"/>
      <c r="M19" s="486"/>
      <c r="N19" s="486"/>
      <c r="O19" s="486"/>
      <c r="P19" s="486"/>
      <c r="Q19" s="486"/>
      <c r="R19" s="819"/>
      <c r="S19" s="819"/>
      <c r="T19" s="486"/>
      <c r="U19" s="486"/>
    </row>
    <row r="20" spans="1:21" s="232" customFormat="1" ht="46.8" x14ac:dyDescent="0.3">
      <c r="A20" s="60" t="s">
        <v>321</v>
      </c>
      <c r="B20" s="74" t="s">
        <v>322</v>
      </c>
      <c r="C20" s="168" t="s">
        <v>13</v>
      </c>
      <c r="D20" s="62">
        <v>16</v>
      </c>
      <c r="E20" s="88">
        <v>5.76</v>
      </c>
      <c r="F20" s="62">
        <v>26.4</v>
      </c>
      <c r="G20" s="62">
        <v>36</v>
      </c>
      <c r="H20" s="62" t="s">
        <v>38</v>
      </c>
      <c r="I20" s="774">
        <f>R20/(1-Q20)</f>
        <v>16.18336</v>
      </c>
      <c r="J20" s="56">
        <v>0.05</v>
      </c>
      <c r="K20" s="56">
        <v>0.02</v>
      </c>
      <c r="L20" s="56">
        <v>0.03</v>
      </c>
      <c r="M20" s="56">
        <v>0.04</v>
      </c>
      <c r="N20" s="56">
        <v>0.01</v>
      </c>
      <c r="O20" s="56">
        <v>0.1</v>
      </c>
      <c r="P20" s="56">
        <v>0</v>
      </c>
      <c r="Q20" s="56">
        <f>SUM(J20:P20)</f>
        <v>0.25</v>
      </c>
      <c r="R20" s="774">
        <f>S20*1.2</f>
        <v>12.13752</v>
      </c>
      <c r="S20" s="775">
        <v>10.114600000000001</v>
      </c>
      <c r="T20" s="69" t="s">
        <v>198</v>
      </c>
      <c r="U20" s="58" t="s">
        <v>1720</v>
      </c>
    </row>
    <row r="21" spans="1:21" s="232" customFormat="1" ht="46.8" x14ac:dyDescent="0.3">
      <c r="A21" s="60" t="s">
        <v>323</v>
      </c>
      <c r="B21" s="74" t="s">
        <v>324</v>
      </c>
      <c r="C21" s="168" t="s">
        <v>14</v>
      </c>
      <c r="D21" s="62">
        <v>10</v>
      </c>
      <c r="E21" s="88">
        <v>7.2</v>
      </c>
      <c r="F21" s="62">
        <v>32.4</v>
      </c>
      <c r="G21" s="62">
        <v>28</v>
      </c>
      <c r="H21" s="62" t="s">
        <v>38</v>
      </c>
      <c r="I21" s="774">
        <f>R21/(1-Q21)</f>
        <v>16.8096</v>
      </c>
      <c r="J21" s="56">
        <v>0.05</v>
      </c>
      <c r="K21" s="56">
        <v>0.02</v>
      </c>
      <c r="L21" s="56">
        <v>0.03</v>
      </c>
      <c r="M21" s="56">
        <v>0.04</v>
      </c>
      <c r="N21" s="56">
        <v>0.01</v>
      </c>
      <c r="O21" s="56">
        <v>0.1</v>
      </c>
      <c r="P21" s="56">
        <v>0</v>
      </c>
      <c r="Q21" s="56">
        <f>SUM(J21:P21)</f>
        <v>0.25</v>
      </c>
      <c r="R21" s="774">
        <f>S21*1.2</f>
        <v>12.607200000000001</v>
      </c>
      <c r="S21" s="775">
        <v>10.506</v>
      </c>
      <c r="T21" s="69" t="s">
        <v>198</v>
      </c>
      <c r="U21" s="58" t="s">
        <v>1720</v>
      </c>
    </row>
    <row r="22" spans="1:21" s="482" customFormat="1" x14ac:dyDescent="0.3">
      <c r="A22" s="481" t="s">
        <v>40</v>
      </c>
      <c r="B22" s="172"/>
      <c r="C22" s="171"/>
      <c r="D22" s="171"/>
      <c r="E22" s="171"/>
      <c r="F22" s="171"/>
      <c r="G22" s="171"/>
      <c r="H22" s="489"/>
      <c r="I22" s="821"/>
      <c r="J22" s="489"/>
      <c r="K22" s="489"/>
      <c r="L22" s="489"/>
      <c r="M22" s="489"/>
      <c r="N22" s="489"/>
      <c r="O22" s="487"/>
      <c r="P22" s="489"/>
      <c r="Q22" s="489"/>
      <c r="R22" s="821"/>
      <c r="S22" s="821"/>
      <c r="T22" s="489"/>
      <c r="U22" s="489"/>
    </row>
    <row r="23" spans="1:21" s="232" customFormat="1" ht="46.8" x14ac:dyDescent="0.3">
      <c r="A23" s="60" t="s">
        <v>1738</v>
      </c>
      <c r="B23" s="74" t="s">
        <v>1739</v>
      </c>
      <c r="C23" s="168" t="s">
        <v>13</v>
      </c>
      <c r="D23" s="62">
        <v>16</v>
      </c>
      <c r="E23" s="88">
        <v>5.76</v>
      </c>
      <c r="F23" s="62">
        <v>20</v>
      </c>
      <c r="G23" s="62">
        <v>36</v>
      </c>
      <c r="H23" s="62" t="s">
        <v>38</v>
      </c>
      <c r="I23" s="774">
        <f>R23/(1-Q23)</f>
        <v>17.91376</v>
      </c>
      <c r="J23" s="56">
        <v>0.05</v>
      </c>
      <c r="K23" s="56">
        <v>0.02</v>
      </c>
      <c r="L23" s="56">
        <v>0.03</v>
      </c>
      <c r="M23" s="56">
        <v>0.04</v>
      </c>
      <c r="N23" s="56">
        <v>0.01</v>
      </c>
      <c r="O23" s="56">
        <v>0.1</v>
      </c>
      <c r="P23" s="56">
        <v>0</v>
      </c>
      <c r="Q23" s="56">
        <f>SUM(J23:P23)</f>
        <v>0.25</v>
      </c>
      <c r="R23" s="774">
        <f>S23*1.2</f>
        <v>13.435319999999999</v>
      </c>
      <c r="S23" s="775">
        <v>11.196099999999999</v>
      </c>
      <c r="T23" s="69" t="s">
        <v>198</v>
      </c>
      <c r="U23" s="58" t="s">
        <v>1720</v>
      </c>
    </row>
    <row r="24" spans="1:21" s="482" customFormat="1" x14ac:dyDescent="0.3">
      <c r="A24" s="481" t="s">
        <v>47</v>
      </c>
      <c r="B24" s="172"/>
      <c r="C24" s="171"/>
      <c r="D24" s="171"/>
      <c r="E24" s="171"/>
      <c r="F24" s="171"/>
      <c r="G24" s="171"/>
      <c r="H24" s="489"/>
      <c r="I24" s="821"/>
      <c r="J24" s="489"/>
      <c r="K24" s="489"/>
      <c r="L24" s="489"/>
      <c r="M24" s="489"/>
      <c r="N24" s="489"/>
      <c r="O24" s="487"/>
      <c r="P24" s="489"/>
      <c r="Q24" s="489"/>
      <c r="R24" s="821"/>
      <c r="S24" s="821"/>
      <c r="T24" s="489"/>
      <c r="U24" s="489"/>
    </row>
    <row r="25" spans="1:21" s="232" customFormat="1" ht="46.8" x14ac:dyDescent="0.3">
      <c r="A25" s="60" t="s">
        <v>1740</v>
      </c>
      <c r="B25" s="74" t="s">
        <v>1741</v>
      </c>
      <c r="C25" s="168" t="s">
        <v>13</v>
      </c>
      <c r="D25" s="62">
        <v>16</v>
      </c>
      <c r="E25" s="88">
        <v>5.76</v>
      </c>
      <c r="F25" s="62">
        <v>20</v>
      </c>
      <c r="G25" s="62">
        <v>36</v>
      </c>
      <c r="H25" s="62" t="s">
        <v>38</v>
      </c>
      <c r="I25" s="774">
        <f>R25/(1-Q25)</f>
        <v>20.006720000000001</v>
      </c>
      <c r="J25" s="56">
        <v>0.05</v>
      </c>
      <c r="K25" s="56">
        <v>0.02</v>
      </c>
      <c r="L25" s="56">
        <v>0.03</v>
      </c>
      <c r="M25" s="56">
        <v>0.04</v>
      </c>
      <c r="N25" s="56">
        <v>0.01</v>
      </c>
      <c r="O25" s="56">
        <v>0.1</v>
      </c>
      <c r="P25" s="56">
        <v>0</v>
      </c>
      <c r="Q25" s="56">
        <f>SUM(J25:P25)</f>
        <v>0.25</v>
      </c>
      <c r="R25" s="774">
        <f>S25*1.2</f>
        <v>15.005040000000001</v>
      </c>
      <c r="S25" s="775">
        <v>12.504200000000001</v>
      </c>
      <c r="T25" s="69" t="s">
        <v>198</v>
      </c>
      <c r="U25" s="58" t="s">
        <v>1720</v>
      </c>
    </row>
    <row r="26" spans="1:21" x14ac:dyDescent="0.3">
      <c r="A26" s="287"/>
      <c r="B26" s="172"/>
      <c r="C26" s="242"/>
      <c r="D26" s="242"/>
      <c r="E26" s="242"/>
      <c r="F26" s="242"/>
      <c r="G26" s="242"/>
      <c r="H26" s="242"/>
      <c r="I26" s="777"/>
      <c r="J26" s="242"/>
      <c r="K26" s="242"/>
      <c r="L26" s="242"/>
      <c r="M26" s="242"/>
      <c r="N26" s="242"/>
      <c r="O26" s="242"/>
      <c r="P26" s="242"/>
      <c r="Q26" s="242"/>
      <c r="R26" s="777"/>
      <c r="S26" s="777"/>
      <c r="T26" s="692"/>
      <c r="U26" s="242"/>
    </row>
    <row r="27" spans="1:21" ht="18" x14ac:dyDescent="0.3">
      <c r="A27" s="47" t="s">
        <v>325</v>
      </c>
      <c r="B27" s="48"/>
      <c r="C27" s="49"/>
      <c r="D27" s="49"/>
      <c r="E27" s="49"/>
      <c r="F27" s="50"/>
      <c r="G27" s="51"/>
      <c r="H27" s="51"/>
      <c r="I27" s="772"/>
      <c r="J27" s="51"/>
      <c r="K27" s="51"/>
      <c r="L27" s="51"/>
      <c r="M27" s="51"/>
      <c r="N27" s="51"/>
      <c r="O27" s="51"/>
      <c r="P27" s="51"/>
      <c r="Q27" s="51"/>
      <c r="R27" s="772"/>
      <c r="S27" s="772"/>
      <c r="T27" s="272"/>
      <c r="U27" s="51"/>
    </row>
    <row r="28" spans="1:21" s="401" customFormat="1" ht="15" customHeight="1" x14ac:dyDescent="0.25">
      <c r="A28" s="477" t="s">
        <v>40</v>
      </c>
      <c r="B28" s="485"/>
      <c r="C28" s="486"/>
      <c r="D28" s="486"/>
      <c r="E28" s="486"/>
      <c r="F28" s="486"/>
      <c r="G28" s="486"/>
      <c r="H28" s="486"/>
      <c r="I28" s="819"/>
      <c r="J28" s="486"/>
      <c r="K28" s="486"/>
      <c r="L28" s="486"/>
      <c r="M28" s="486"/>
      <c r="N28" s="486"/>
      <c r="O28" s="486"/>
      <c r="P28" s="486"/>
      <c r="Q28" s="486"/>
      <c r="R28" s="819"/>
      <c r="S28" s="819"/>
      <c r="T28" s="694"/>
      <c r="U28" s="486"/>
    </row>
    <row r="29" spans="1:21" ht="62.4" x14ac:dyDescent="0.3">
      <c r="A29" s="53" t="s">
        <v>326</v>
      </c>
      <c r="B29" s="74" t="s">
        <v>327</v>
      </c>
      <c r="C29" s="168" t="s">
        <v>20</v>
      </c>
      <c r="D29" s="62">
        <v>14</v>
      </c>
      <c r="E29" s="88">
        <v>5.04</v>
      </c>
      <c r="F29" s="62">
        <v>22.9</v>
      </c>
      <c r="G29" s="62">
        <v>36</v>
      </c>
      <c r="H29" s="62" t="s">
        <v>17</v>
      </c>
      <c r="I29" s="774">
        <f t="shared" ref="I29:I34" si="0">R29/(1-Q29)</f>
        <v>19.759519999999998</v>
      </c>
      <c r="J29" s="56">
        <v>0.05</v>
      </c>
      <c r="K29" s="56">
        <v>0.02</v>
      </c>
      <c r="L29" s="56">
        <v>0.03</v>
      </c>
      <c r="M29" s="56">
        <v>0.04</v>
      </c>
      <c r="N29" s="56">
        <v>0.01</v>
      </c>
      <c r="O29" s="56">
        <v>0.1</v>
      </c>
      <c r="P29" s="56">
        <v>0</v>
      </c>
      <c r="Q29" s="56">
        <f>SUM(J29:P29)</f>
        <v>0.25</v>
      </c>
      <c r="R29" s="774">
        <f>S29*1.2</f>
        <v>14.81964</v>
      </c>
      <c r="S29" s="775">
        <v>12.3497</v>
      </c>
      <c r="T29" s="69" t="s">
        <v>198</v>
      </c>
      <c r="U29" s="58" t="s">
        <v>1720</v>
      </c>
    </row>
    <row r="30" spans="1:21" ht="62.4" x14ac:dyDescent="0.3">
      <c r="A30" s="60" t="s">
        <v>328</v>
      </c>
      <c r="B30" s="74" t="s">
        <v>329</v>
      </c>
      <c r="C30" s="168" t="s">
        <v>330</v>
      </c>
      <c r="D30" s="62">
        <v>8</v>
      </c>
      <c r="E30" s="88">
        <v>5.76</v>
      </c>
      <c r="F30" s="62">
        <v>26.8</v>
      </c>
      <c r="G30" s="62">
        <v>28</v>
      </c>
      <c r="H30" s="62" t="s">
        <v>17</v>
      </c>
      <c r="I30" s="774">
        <f t="shared" si="0"/>
        <v>19.759519999999998</v>
      </c>
      <c r="J30" s="56">
        <v>0.05</v>
      </c>
      <c r="K30" s="56">
        <v>0.02</v>
      </c>
      <c r="L30" s="56">
        <v>0.03</v>
      </c>
      <c r="M30" s="56">
        <v>0.04</v>
      </c>
      <c r="N30" s="56">
        <v>0.01</v>
      </c>
      <c r="O30" s="56">
        <v>0.1</v>
      </c>
      <c r="P30" s="56">
        <v>0</v>
      </c>
      <c r="Q30" s="56">
        <f>SUM(J30:P30)</f>
        <v>0.25</v>
      </c>
      <c r="R30" s="774">
        <f>S30*1.2</f>
        <v>14.81964</v>
      </c>
      <c r="S30" s="775">
        <v>12.3497</v>
      </c>
      <c r="T30" s="69" t="s">
        <v>198</v>
      </c>
      <c r="U30" s="58" t="s">
        <v>1720</v>
      </c>
    </row>
    <row r="31" spans="1:21" s="482" customFormat="1" x14ac:dyDescent="0.3">
      <c r="A31" s="490" t="s">
        <v>40</v>
      </c>
      <c r="B31" s="142"/>
      <c r="C31" s="487"/>
      <c r="D31" s="487"/>
      <c r="E31" s="487"/>
      <c r="F31" s="487"/>
      <c r="G31" s="487"/>
      <c r="H31" s="487"/>
      <c r="I31" s="820"/>
      <c r="J31" s="487"/>
      <c r="K31" s="487"/>
      <c r="L31" s="487"/>
      <c r="M31" s="487"/>
      <c r="N31" s="487"/>
      <c r="O31" s="487"/>
      <c r="P31" s="487"/>
      <c r="Q31" s="487"/>
      <c r="R31" s="820"/>
      <c r="S31" s="820"/>
      <c r="T31" s="693"/>
      <c r="U31" s="487"/>
    </row>
    <row r="32" spans="1:21" ht="74.25" customHeight="1" x14ac:dyDescent="0.3">
      <c r="A32" s="53" t="s">
        <v>331</v>
      </c>
      <c r="B32" s="74" t="s">
        <v>332</v>
      </c>
      <c r="C32" s="187" t="s">
        <v>20</v>
      </c>
      <c r="D32" s="55">
        <v>14</v>
      </c>
      <c r="E32" s="69">
        <v>5.04</v>
      </c>
      <c r="F32" s="55">
        <v>22.5</v>
      </c>
      <c r="G32" s="55">
        <v>36</v>
      </c>
      <c r="H32" s="55" t="s">
        <v>333</v>
      </c>
      <c r="I32" s="774">
        <f t="shared" si="0"/>
        <v>21.770080000000004</v>
      </c>
      <c r="J32" s="56">
        <v>0.05</v>
      </c>
      <c r="K32" s="56">
        <v>0.02</v>
      </c>
      <c r="L32" s="56">
        <v>0.03</v>
      </c>
      <c r="M32" s="56">
        <v>0.04</v>
      </c>
      <c r="N32" s="56">
        <v>0.01</v>
      </c>
      <c r="O32" s="56">
        <v>0.1</v>
      </c>
      <c r="P32" s="56">
        <v>0</v>
      </c>
      <c r="Q32" s="56">
        <f>SUM(J32:P32)</f>
        <v>0.25</v>
      </c>
      <c r="R32" s="774">
        <f>S32*1.2</f>
        <v>16.327560000000002</v>
      </c>
      <c r="S32" s="775">
        <v>13.606300000000001</v>
      </c>
      <c r="T32" s="69" t="s">
        <v>198</v>
      </c>
      <c r="U32" s="58" t="s">
        <v>1720</v>
      </c>
    </row>
    <row r="33" spans="1:21" s="482" customFormat="1" x14ac:dyDescent="0.3">
      <c r="A33" s="490" t="s">
        <v>47</v>
      </c>
      <c r="B33" s="142"/>
      <c r="C33" s="487"/>
      <c r="D33" s="487"/>
      <c r="E33" s="487"/>
      <c r="F33" s="487"/>
      <c r="G33" s="487"/>
      <c r="H33" s="487"/>
      <c r="I33" s="820"/>
      <c r="J33" s="487"/>
      <c r="K33" s="487"/>
      <c r="L33" s="487"/>
      <c r="M33" s="487"/>
      <c r="N33" s="487"/>
      <c r="O33" s="487"/>
      <c r="P33" s="487"/>
      <c r="Q33" s="487"/>
      <c r="R33" s="820"/>
      <c r="S33" s="820"/>
      <c r="T33" s="693"/>
      <c r="U33" s="487"/>
    </row>
    <row r="34" spans="1:21" ht="62.4" x14ac:dyDescent="0.3">
      <c r="A34" s="60" t="s">
        <v>334</v>
      </c>
      <c r="B34" s="74" t="s">
        <v>335</v>
      </c>
      <c r="C34" s="168" t="s">
        <v>20</v>
      </c>
      <c r="D34" s="62">
        <v>14</v>
      </c>
      <c r="E34" s="88">
        <v>5.04</v>
      </c>
      <c r="F34" s="62">
        <v>23.4</v>
      </c>
      <c r="G34" s="62">
        <v>36</v>
      </c>
      <c r="H34" s="62" t="s">
        <v>38</v>
      </c>
      <c r="I34" s="774">
        <f t="shared" si="0"/>
        <v>24.143200000000004</v>
      </c>
      <c r="J34" s="56">
        <v>0.05</v>
      </c>
      <c r="K34" s="56">
        <v>0.02</v>
      </c>
      <c r="L34" s="56">
        <v>0.03</v>
      </c>
      <c r="M34" s="56">
        <v>0.04</v>
      </c>
      <c r="N34" s="56">
        <v>0.01</v>
      </c>
      <c r="O34" s="56">
        <v>0.1</v>
      </c>
      <c r="P34" s="56">
        <v>0</v>
      </c>
      <c r="Q34" s="56">
        <f>SUM(J34:P34)</f>
        <v>0.25</v>
      </c>
      <c r="R34" s="774">
        <f>S34*1.2</f>
        <v>18.107400000000002</v>
      </c>
      <c r="S34" s="775">
        <v>15.089500000000001</v>
      </c>
      <c r="T34" s="69" t="s">
        <v>198</v>
      </c>
      <c r="U34" s="58" t="s">
        <v>1720</v>
      </c>
    </row>
    <row r="35" spans="1:21" x14ac:dyDescent="0.3">
      <c r="A35" s="287"/>
      <c r="B35" s="172"/>
      <c r="C35" s="242"/>
      <c r="D35" s="242"/>
      <c r="E35" s="242"/>
      <c r="F35" s="242"/>
      <c r="G35" s="242"/>
      <c r="H35" s="242"/>
      <c r="I35" s="777"/>
      <c r="J35" s="242"/>
      <c r="K35" s="242"/>
      <c r="L35" s="242"/>
      <c r="M35" s="242"/>
      <c r="N35" s="242"/>
      <c r="O35" s="242"/>
      <c r="P35" s="242"/>
      <c r="Q35" s="242"/>
      <c r="R35" s="777"/>
      <c r="S35" s="777"/>
      <c r="T35" s="692"/>
      <c r="U35" s="242"/>
    </row>
    <row r="36" spans="1:21" s="92" customFormat="1" ht="18" x14ac:dyDescent="0.35">
      <c r="A36" s="47" t="s">
        <v>336</v>
      </c>
      <c r="B36" s="395"/>
      <c r="C36" s="396"/>
      <c r="D36" s="396"/>
      <c r="E36" s="396"/>
      <c r="F36" s="397"/>
      <c r="G36" s="398"/>
      <c r="H36" s="398"/>
      <c r="I36" s="837"/>
      <c r="J36" s="398"/>
      <c r="K36" s="398"/>
      <c r="L36" s="398"/>
      <c r="M36" s="398"/>
      <c r="N36" s="398"/>
      <c r="O36" s="398"/>
      <c r="P36" s="398"/>
      <c r="Q36" s="398"/>
      <c r="R36" s="837"/>
      <c r="S36" s="837"/>
      <c r="T36" s="695"/>
      <c r="U36" s="398"/>
    </row>
    <row r="37" spans="1:21" s="482" customFormat="1" x14ac:dyDescent="0.3">
      <c r="A37" s="490" t="s">
        <v>40</v>
      </c>
      <c r="B37" s="142"/>
      <c r="C37" s="487"/>
      <c r="D37" s="487"/>
      <c r="E37" s="487"/>
      <c r="F37" s="487"/>
      <c r="G37" s="487"/>
      <c r="H37" s="487"/>
      <c r="I37" s="820"/>
      <c r="J37" s="487"/>
      <c r="K37" s="487"/>
      <c r="L37" s="487"/>
      <c r="M37" s="487"/>
      <c r="N37" s="487"/>
      <c r="O37" s="487"/>
      <c r="P37" s="487"/>
      <c r="Q37" s="487"/>
      <c r="R37" s="820"/>
      <c r="S37" s="820"/>
      <c r="T37" s="693"/>
      <c r="U37" s="487"/>
    </row>
    <row r="38" spans="1:21" ht="68.25" customHeight="1" x14ac:dyDescent="0.3">
      <c r="A38" s="60" t="s">
        <v>337</v>
      </c>
      <c r="B38" s="74" t="s">
        <v>2071</v>
      </c>
      <c r="C38" s="168" t="s">
        <v>13</v>
      </c>
      <c r="D38" s="62">
        <v>16</v>
      </c>
      <c r="E38" s="88">
        <v>5.76</v>
      </c>
      <c r="F38" s="62">
        <v>31</v>
      </c>
      <c r="G38" s="62">
        <v>36</v>
      </c>
      <c r="H38" s="62" t="s">
        <v>221</v>
      </c>
      <c r="I38" s="774">
        <f>R38/(1-Q38)</f>
        <v>24.705882352941178</v>
      </c>
      <c r="J38" s="56">
        <v>0.05</v>
      </c>
      <c r="K38" s="56">
        <v>0.02</v>
      </c>
      <c r="L38" s="56">
        <v>0.03</v>
      </c>
      <c r="M38" s="56">
        <v>0.04</v>
      </c>
      <c r="N38" s="56">
        <v>0.01</v>
      </c>
      <c r="O38" s="56">
        <v>0</v>
      </c>
      <c r="P38" s="56">
        <v>0</v>
      </c>
      <c r="Q38" s="56">
        <f>SUM(J38:P38)</f>
        <v>0.15000000000000002</v>
      </c>
      <c r="R38" s="774">
        <f>S38*1.2</f>
        <v>21</v>
      </c>
      <c r="S38" s="775">
        <v>17.5</v>
      </c>
      <c r="T38" s="69" t="s">
        <v>198</v>
      </c>
      <c r="U38" s="58" t="s">
        <v>1720</v>
      </c>
    </row>
    <row r="39" spans="1:21" ht="69" customHeight="1" x14ac:dyDescent="0.3">
      <c r="A39" s="60" t="s">
        <v>338</v>
      </c>
      <c r="B39" s="74" t="s">
        <v>2072</v>
      </c>
      <c r="C39" s="168" t="s">
        <v>14</v>
      </c>
      <c r="D39" s="62">
        <v>8</v>
      </c>
      <c r="E39" s="88">
        <v>5.76</v>
      </c>
      <c r="F39" s="62">
        <v>31</v>
      </c>
      <c r="G39" s="62">
        <v>36</v>
      </c>
      <c r="H39" s="62" t="s">
        <v>221</v>
      </c>
      <c r="I39" s="774">
        <f>R39/(1-Q39)</f>
        <v>24.705882352941178</v>
      </c>
      <c r="J39" s="56">
        <v>0.05</v>
      </c>
      <c r="K39" s="56">
        <v>0.02</v>
      </c>
      <c r="L39" s="56">
        <v>0.03</v>
      </c>
      <c r="M39" s="56">
        <v>0.04</v>
      </c>
      <c r="N39" s="56">
        <v>0.01</v>
      </c>
      <c r="O39" s="56">
        <v>0</v>
      </c>
      <c r="P39" s="56">
        <v>0</v>
      </c>
      <c r="Q39" s="56">
        <f>SUM(J39:P39)</f>
        <v>0.15000000000000002</v>
      </c>
      <c r="R39" s="774">
        <f>S39*1.2</f>
        <v>21</v>
      </c>
      <c r="S39" s="775">
        <v>17.5</v>
      </c>
      <c r="T39" s="69" t="s">
        <v>198</v>
      </c>
      <c r="U39" s="58" t="s">
        <v>1720</v>
      </c>
    </row>
    <row r="40" spans="1:21" x14ac:dyDescent="0.3">
      <c r="A40" s="287"/>
      <c r="B40" s="172"/>
      <c r="C40" s="242"/>
      <c r="D40" s="242"/>
      <c r="E40" s="242"/>
      <c r="F40" s="242"/>
      <c r="G40" s="242"/>
      <c r="H40" s="242"/>
      <c r="I40" s="777"/>
      <c r="J40" s="242"/>
      <c r="K40" s="242"/>
      <c r="L40" s="242"/>
      <c r="M40" s="242"/>
      <c r="N40" s="242"/>
      <c r="O40" s="242"/>
      <c r="P40" s="242"/>
      <c r="Q40" s="242"/>
      <c r="R40" s="777"/>
      <c r="S40" s="777"/>
      <c r="T40" s="242"/>
      <c r="U40" s="242"/>
    </row>
    <row r="41" spans="1:21" ht="18" x14ac:dyDescent="0.3">
      <c r="A41" s="306" t="s">
        <v>2049</v>
      </c>
      <c r="B41" s="491"/>
      <c r="C41" s="247"/>
      <c r="D41" s="147"/>
      <c r="E41" s="147"/>
      <c r="F41" s="52"/>
      <c r="G41" s="52"/>
      <c r="H41" s="482"/>
      <c r="I41" s="838"/>
      <c r="J41" s="482"/>
      <c r="K41" s="482"/>
      <c r="L41" s="482"/>
      <c r="M41" s="482"/>
      <c r="N41" s="482"/>
      <c r="O41" s="482"/>
      <c r="P41" s="482"/>
      <c r="Q41" s="482"/>
      <c r="R41" s="838"/>
      <c r="S41" s="838"/>
      <c r="T41" s="482"/>
      <c r="U41" s="482"/>
    </row>
    <row r="42" spans="1:21" ht="18" x14ac:dyDescent="0.3">
      <c r="A42" s="47" t="s">
        <v>339</v>
      </c>
      <c r="B42" s="48"/>
      <c r="C42" s="49"/>
      <c r="D42" s="49"/>
      <c r="E42" s="49"/>
      <c r="F42" s="50"/>
      <c r="G42" s="51"/>
      <c r="H42" s="51"/>
      <c r="I42" s="772"/>
      <c r="J42" s="51"/>
      <c r="K42" s="51"/>
      <c r="L42" s="51"/>
      <c r="M42" s="51"/>
      <c r="N42" s="51"/>
      <c r="O42" s="51"/>
      <c r="P42" s="51"/>
      <c r="Q42" s="51"/>
      <c r="R42" s="772"/>
      <c r="S42" s="772"/>
      <c r="T42" s="51"/>
      <c r="U42" s="51"/>
    </row>
    <row r="43" spans="1:21" s="401" customFormat="1" x14ac:dyDescent="0.25">
      <c r="A43" s="477" t="s">
        <v>40</v>
      </c>
      <c r="B43" s="485"/>
      <c r="C43" s="486"/>
      <c r="D43" s="486"/>
      <c r="E43" s="486"/>
      <c r="F43" s="486"/>
      <c r="G43" s="486"/>
      <c r="H43" s="486"/>
      <c r="I43" s="819"/>
      <c r="J43" s="486"/>
      <c r="K43" s="486"/>
      <c r="L43" s="486"/>
      <c r="M43" s="486"/>
      <c r="N43" s="486"/>
      <c r="O43" s="486"/>
      <c r="P43" s="486"/>
      <c r="Q43" s="486"/>
      <c r="R43" s="819"/>
      <c r="S43" s="819"/>
      <c r="T43" s="486"/>
      <c r="U43" s="486"/>
    </row>
    <row r="44" spans="1:21" ht="72.75" customHeight="1" x14ac:dyDescent="0.3">
      <c r="A44" s="60" t="s">
        <v>340</v>
      </c>
      <c r="B44" s="74" t="s">
        <v>341</v>
      </c>
      <c r="C44" s="168" t="s">
        <v>13</v>
      </c>
      <c r="D44" s="62">
        <v>12</v>
      </c>
      <c r="E44" s="88">
        <v>4.32</v>
      </c>
      <c r="F44" s="62">
        <v>31.3</v>
      </c>
      <c r="G44" s="62">
        <v>36</v>
      </c>
      <c r="H44" s="62" t="s">
        <v>17</v>
      </c>
      <c r="I44" s="774">
        <f>R44/(1-Q44)</f>
        <v>27.039999999999996</v>
      </c>
      <c r="J44" s="56">
        <v>0.05</v>
      </c>
      <c r="K44" s="56">
        <v>0.02</v>
      </c>
      <c r="L44" s="56">
        <v>0.03</v>
      </c>
      <c r="M44" s="56">
        <v>0.04</v>
      </c>
      <c r="N44" s="56">
        <v>0.01</v>
      </c>
      <c r="O44" s="56">
        <v>0.1</v>
      </c>
      <c r="P44" s="56">
        <v>0</v>
      </c>
      <c r="Q44" s="56">
        <f>SUM(J44:P44)</f>
        <v>0.25</v>
      </c>
      <c r="R44" s="774">
        <f>S44*1.2</f>
        <v>20.279999999999998</v>
      </c>
      <c r="S44" s="775">
        <v>16.899999999999999</v>
      </c>
      <c r="T44" s="69" t="s">
        <v>198</v>
      </c>
      <c r="U44" s="58" t="s">
        <v>1720</v>
      </c>
    </row>
    <row r="45" spans="1:21" ht="70.5" customHeight="1" x14ac:dyDescent="0.3">
      <c r="A45" s="60" t="s">
        <v>342</v>
      </c>
      <c r="B45" s="74" t="s">
        <v>343</v>
      </c>
      <c r="C45" s="168" t="s">
        <v>14</v>
      </c>
      <c r="D45" s="62">
        <v>6</v>
      </c>
      <c r="E45" s="88">
        <v>4.32</v>
      </c>
      <c r="F45" s="62">
        <v>32.200000000000003</v>
      </c>
      <c r="G45" s="62">
        <v>32</v>
      </c>
      <c r="H45" s="62" t="s">
        <v>17</v>
      </c>
      <c r="I45" s="774">
        <f>R45/(1-Q45)</f>
        <v>27.039999999999996</v>
      </c>
      <c r="J45" s="56">
        <v>0.05</v>
      </c>
      <c r="K45" s="56">
        <v>0.02</v>
      </c>
      <c r="L45" s="56">
        <v>0.03</v>
      </c>
      <c r="M45" s="56">
        <v>0.04</v>
      </c>
      <c r="N45" s="56">
        <v>0.01</v>
      </c>
      <c r="O45" s="56">
        <v>0.1</v>
      </c>
      <c r="P45" s="56">
        <v>0</v>
      </c>
      <c r="Q45" s="56">
        <f>SUM(J45:P45)</f>
        <v>0.25</v>
      </c>
      <c r="R45" s="774">
        <f>S45*1.2</f>
        <v>20.279999999999998</v>
      </c>
      <c r="S45" s="775">
        <v>16.899999999999999</v>
      </c>
      <c r="T45" s="69" t="s">
        <v>198</v>
      </c>
      <c r="U45" s="58" t="s">
        <v>1720</v>
      </c>
    </row>
    <row r="46" spans="1:21" x14ac:dyDescent="0.3">
      <c r="I46" s="839"/>
      <c r="R46" s="839"/>
      <c r="S46" s="839"/>
      <c r="T46" s="697"/>
      <c r="U46" s="91"/>
    </row>
    <row r="47" spans="1:21" ht="18" x14ac:dyDescent="0.3">
      <c r="A47" s="47" t="s">
        <v>344</v>
      </c>
      <c r="B47" s="48"/>
      <c r="C47" s="49"/>
      <c r="D47" s="49"/>
      <c r="E47" s="49"/>
      <c r="F47" s="50"/>
      <c r="G47" s="51"/>
      <c r="H47" s="51"/>
      <c r="I47" s="772"/>
      <c r="J47" s="51"/>
      <c r="K47" s="51"/>
      <c r="L47" s="51"/>
      <c r="M47" s="51"/>
      <c r="N47" s="51"/>
      <c r="O47" s="51"/>
      <c r="P47" s="51"/>
      <c r="Q47" s="51"/>
      <c r="R47" s="772"/>
      <c r="S47" s="772"/>
      <c r="T47" s="272"/>
      <c r="U47" s="51"/>
    </row>
    <row r="48" spans="1:21" s="401" customFormat="1" x14ac:dyDescent="0.25">
      <c r="A48" s="477" t="s">
        <v>40</v>
      </c>
      <c r="B48" s="485"/>
      <c r="C48" s="486"/>
      <c r="D48" s="486"/>
      <c r="E48" s="486"/>
      <c r="F48" s="486"/>
      <c r="G48" s="486"/>
      <c r="H48" s="486"/>
      <c r="I48" s="819"/>
      <c r="J48" s="486"/>
      <c r="K48" s="486"/>
      <c r="L48" s="486"/>
      <c r="M48" s="486"/>
      <c r="N48" s="486"/>
      <c r="O48" s="486"/>
      <c r="P48" s="486"/>
      <c r="Q48" s="486"/>
      <c r="R48" s="819"/>
      <c r="S48" s="819"/>
      <c r="T48" s="694"/>
      <c r="U48" s="486"/>
    </row>
    <row r="49" spans="1:21" ht="46.8" x14ac:dyDescent="0.3">
      <c r="A49" s="60" t="s">
        <v>345</v>
      </c>
      <c r="B49" s="74" t="s">
        <v>346</v>
      </c>
      <c r="C49" s="168" t="s">
        <v>347</v>
      </c>
      <c r="D49" s="62">
        <v>16</v>
      </c>
      <c r="E49" s="88">
        <v>5.76</v>
      </c>
      <c r="F49" s="62">
        <v>46.7</v>
      </c>
      <c r="G49" s="62">
        <v>32</v>
      </c>
      <c r="H49" s="62" t="s">
        <v>38</v>
      </c>
      <c r="I49" s="774">
        <f>R49/(1-Q49)</f>
        <v>30.400000000000002</v>
      </c>
      <c r="J49" s="56">
        <v>0.05</v>
      </c>
      <c r="K49" s="56">
        <v>0.02</v>
      </c>
      <c r="L49" s="56">
        <v>0.03</v>
      </c>
      <c r="M49" s="56">
        <v>0.04</v>
      </c>
      <c r="N49" s="56">
        <v>0.01</v>
      </c>
      <c r="O49" s="56">
        <v>0.1</v>
      </c>
      <c r="P49" s="56">
        <v>0</v>
      </c>
      <c r="Q49" s="56">
        <f>SUM(J49:P49)</f>
        <v>0.25</v>
      </c>
      <c r="R49" s="774">
        <f>S49*1.2</f>
        <v>22.8</v>
      </c>
      <c r="S49" s="775">
        <v>19</v>
      </c>
      <c r="T49" s="69" t="s">
        <v>198</v>
      </c>
      <c r="U49" s="58" t="s">
        <v>1720</v>
      </c>
    </row>
    <row r="50" spans="1:21" x14ac:dyDescent="0.3">
      <c r="B50" s="90"/>
      <c r="D50" s="52"/>
      <c r="E50" s="52"/>
      <c r="F50" s="52"/>
      <c r="G50" s="52"/>
      <c r="H50" s="52"/>
      <c r="I50" s="840"/>
      <c r="J50" s="52"/>
      <c r="K50" s="52"/>
      <c r="L50" s="52"/>
      <c r="M50" s="52"/>
      <c r="N50" s="52"/>
      <c r="O50" s="52"/>
      <c r="P50" s="52"/>
      <c r="Q50" s="52"/>
      <c r="R50" s="840"/>
      <c r="S50" s="840"/>
      <c r="T50" s="52"/>
    </row>
    <row r="51" spans="1:21" ht="18" x14ac:dyDescent="0.3">
      <c r="A51" s="306" t="s">
        <v>2785</v>
      </c>
      <c r="B51" s="491"/>
      <c r="C51" s="247"/>
      <c r="D51" s="147"/>
      <c r="E51" s="147"/>
      <c r="F51" s="52"/>
      <c r="G51" s="52"/>
      <c r="H51" s="482"/>
      <c r="I51" s="838"/>
      <c r="J51" s="482"/>
      <c r="K51" s="482"/>
      <c r="L51" s="482"/>
      <c r="M51" s="482"/>
      <c r="N51" s="482"/>
      <c r="O51" s="482"/>
      <c r="P51" s="482"/>
      <c r="Q51" s="482"/>
      <c r="R51" s="838"/>
      <c r="S51" s="838"/>
      <c r="T51" s="696"/>
      <c r="U51" s="482"/>
    </row>
    <row r="52" spans="1:21" s="401" customFormat="1" x14ac:dyDescent="0.25">
      <c r="A52" s="477" t="s">
        <v>40</v>
      </c>
      <c r="B52" s="485"/>
      <c r="C52" s="486"/>
      <c r="D52" s="486"/>
      <c r="E52" s="486"/>
      <c r="F52" s="486"/>
      <c r="G52" s="486"/>
      <c r="H52" s="486"/>
      <c r="I52" s="819"/>
      <c r="J52" s="486"/>
      <c r="K52" s="486"/>
      <c r="L52" s="486"/>
      <c r="M52" s="486"/>
      <c r="N52" s="486"/>
      <c r="O52" s="486"/>
      <c r="P52" s="486"/>
      <c r="Q52" s="486"/>
      <c r="R52" s="819"/>
      <c r="S52" s="819"/>
      <c r="T52" s="694"/>
      <c r="U52" s="486"/>
    </row>
    <row r="53" spans="1:21" ht="46.8" x14ac:dyDescent="0.3">
      <c r="A53" s="60" t="s">
        <v>2026</v>
      </c>
      <c r="B53" s="74" t="s">
        <v>2027</v>
      </c>
      <c r="C53" s="168" t="s">
        <v>13</v>
      </c>
      <c r="D53" s="62">
        <v>16</v>
      </c>
      <c r="E53" s="88">
        <v>5.76</v>
      </c>
      <c r="F53" s="62">
        <v>24</v>
      </c>
      <c r="G53" s="62">
        <v>36</v>
      </c>
      <c r="H53" s="62" t="s">
        <v>12</v>
      </c>
      <c r="I53" s="774">
        <f>R53/(1-Q53)</f>
        <v>13.348799999999999</v>
      </c>
      <c r="J53" s="56">
        <v>0.05</v>
      </c>
      <c r="K53" s="56">
        <v>0.02</v>
      </c>
      <c r="L53" s="56">
        <v>0.03</v>
      </c>
      <c r="M53" s="56">
        <v>0.04</v>
      </c>
      <c r="N53" s="56">
        <v>0.01</v>
      </c>
      <c r="O53" s="56">
        <v>0.1</v>
      </c>
      <c r="P53" s="56">
        <v>0</v>
      </c>
      <c r="Q53" s="56">
        <f>SUM(J53:P53)</f>
        <v>0.25</v>
      </c>
      <c r="R53" s="774">
        <f t="shared" ref="R53:R56" si="1">S53*1.2</f>
        <v>10.0116</v>
      </c>
      <c r="S53" s="775">
        <v>8.343</v>
      </c>
      <c r="T53" s="69" t="s">
        <v>198</v>
      </c>
      <c r="U53" s="58" t="s">
        <v>1720</v>
      </c>
    </row>
    <row r="54" spans="1:21" ht="46.8" x14ac:dyDescent="0.3">
      <c r="A54" s="60" t="s">
        <v>2209</v>
      </c>
      <c r="B54" s="74" t="s">
        <v>2208</v>
      </c>
      <c r="C54" s="168" t="s">
        <v>13</v>
      </c>
      <c r="D54" s="62">
        <v>16</v>
      </c>
      <c r="E54" s="88">
        <v>5.76</v>
      </c>
      <c r="F54" s="62">
        <v>24</v>
      </c>
      <c r="G54" s="62">
        <v>36</v>
      </c>
      <c r="H54" s="62" t="s">
        <v>333</v>
      </c>
      <c r="I54" s="774">
        <f>R54/(1-Q54)</f>
        <v>15.029759999999998</v>
      </c>
      <c r="J54" s="56">
        <v>0.05</v>
      </c>
      <c r="K54" s="56">
        <v>0.02</v>
      </c>
      <c r="L54" s="56">
        <v>0.03</v>
      </c>
      <c r="M54" s="56">
        <v>0.04</v>
      </c>
      <c r="N54" s="56">
        <v>0.01</v>
      </c>
      <c r="O54" s="56">
        <v>0.1</v>
      </c>
      <c r="P54" s="56">
        <v>0</v>
      </c>
      <c r="Q54" s="56">
        <f>SUM(J54:P54)</f>
        <v>0.25</v>
      </c>
      <c r="R54" s="774">
        <f t="shared" si="1"/>
        <v>11.272319999999999</v>
      </c>
      <c r="S54" s="775">
        <v>9.3935999999999993</v>
      </c>
      <c r="T54" s="69" t="s">
        <v>198</v>
      </c>
      <c r="U54" s="58" t="s">
        <v>1720</v>
      </c>
    </row>
    <row r="55" spans="1:21" ht="46.8" x14ac:dyDescent="0.3">
      <c r="A55" s="60" t="s">
        <v>2895</v>
      </c>
      <c r="B55" s="87" t="s">
        <v>2717</v>
      </c>
      <c r="C55" s="168" t="s">
        <v>34</v>
      </c>
      <c r="D55" s="62">
        <v>20</v>
      </c>
      <c r="E55" s="88">
        <v>7.2</v>
      </c>
      <c r="F55" s="62">
        <v>24</v>
      </c>
      <c r="G55" s="62">
        <v>32</v>
      </c>
      <c r="H55" s="62" t="s">
        <v>221</v>
      </c>
      <c r="I55" s="749">
        <f>R55/(1-Q55)</f>
        <v>633.44999999999993</v>
      </c>
      <c r="J55" s="65">
        <v>0.05</v>
      </c>
      <c r="K55" s="65">
        <v>0.02</v>
      </c>
      <c r="L55" s="65">
        <v>0.03</v>
      </c>
      <c r="M55" s="65">
        <v>0.04</v>
      </c>
      <c r="N55" s="65">
        <v>0.01</v>
      </c>
      <c r="O55" s="65">
        <v>0.1</v>
      </c>
      <c r="P55" s="65">
        <v>0</v>
      </c>
      <c r="Q55" s="65">
        <f t="shared" ref="Q55:Q56" si="2">SUM(J55:P55)</f>
        <v>0.25</v>
      </c>
      <c r="R55" s="749">
        <f t="shared" si="1"/>
        <v>475.08749999999992</v>
      </c>
      <c r="S55" s="775">
        <v>395.90624999999994</v>
      </c>
      <c r="T55" s="69" t="s">
        <v>198</v>
      </c>
      <c r="U55" s="480" t="s">
        <v>1719</v>
      </c>
    </row>
    <row r="56" spans="1:21" ht="46.8" x14ac:dyDescent="0.3">
      <c r="A56" s="60" t="s">
        <v>2896</v>
      </c>
      <c r="B56" s="87" t="s">
        <v>2718</v>
      </c>
      <c r="C56" s="168" t="s">
        <v>34</v>
      </c>
      <c r="D56" s="62">
        <v>20</v>
      </c>
      <c r="E56" s="88">
        <v>7.2</v>
      </c>
      <c r="F56" s="62">
        <v>24</v>
      </c>
      <c r="G56" s="62">
        <v>32</v>
      </c>
      <c r="H56" s="62" t="s">
        <v>221</v>
      </c>
      <c r="I56" s="749">
        <f>R56/(1-Q56)</f>
        <v>641.89599999999984</v>
      </c>
      <c r="J56" s="65">
        <v>0.05</v>
      </c>
      <c r="K56" s="65">
        <v>0.02</v>
      </c>
      <c r="L56" s="65">
        <v>0.03</v>
      </c>
      <c r="M56" s="65">
        <v>0.04</v>
      </c>
      <c r="N56" s="65">
        <v>0.01</v>
      </c>
      <c r="O56" s="65">
        <v>0.1</v>
      </c>
      <c r="P56" s="65">
        <v>0</v>
      </c>
      <c r="Q56" s="65">
        <f t="shared" si="2"/>
        <v>0.25</v>
      </c>
      <c r="R56" s="749">
        <f t="shared" si="1"/>
        <v>481.42199999999991</v>
      </c>
      <c r="S56" s="775">
        <v>401.18499999999995</v>
      </c>
      <c r="T56" s="69" t="s">
        <v>198</v>
      </c>
      <c r="U56" s="480" t="s">
        <v>1719</v>
      </c>
    </row>
  </sheetData>
  <sheetProtection algorithmName="SHA-512" hashValue="Nt+s4ir9c3W2JOnd0TaOrfU3+fblli8eR4fMPBLIHs4Y9wiK5Q4zapBJPmwFEUSS66YRa1s7ILjAwRpW1yGRJg==" saltValue="f08SgU031jCtUPtFeUiHGw==" spinCount="100000" sheet="1" objects="1" scenarios="1"/>
  <autoFilter ref="A3:U56"/>
  <mergeCells count="15">
    <mergeCell ref="U1:U2"/>
    <mergeCell ref="T1:T2"/>
    <mergeCell ref="A5:Q5"/>
    <mergeCell ref="R5:S5"/>
    <mergeCell ref="O1:O2"/>
    <mergeCell ref="P1:P2"/>
    <mergeCell ref="Q1:Q2"/>
    <mergeCell ref="R1:R2"/>
    <mergeCell ref="S1:S2"/>
    <mergeCell ref="I1:I2"/>
    <mergeCell ref="J1:J2"/>
    <mergeCell ref="K1:K2"/>
    <mergeCell ref="L1:L2"/>
    <mergeCell ref="M1:M2"/>
    <mergeCell ref="N1:N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5" firstPageNumber="18" orientation="landscape" useFirstPageNumber="1" r:id="rId1"/>
  <headerFooter scaleWithDoc="0" alignWithMargins="0">
    <oddFooter>&amp;C&amp;P</oddFooter>
  </headerFooter>
  <ignoredErrors>
    <ignoredError sqref="Q55:Q5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view="pageBreakPreview" topLeftCell="A16" zoomScale="55" zoomScaleSheetLayoutView="55" workbookViewId="0">
      <selection activeCell="I1" sqref="I1:W1048576"/>
    </sheetView>
  </sheetViews>
  <sheetFormatPr defaultColWidth="11.44140625" defaultRowHeight="13.8" x14ac:dyDescent="0.3"/>
  <cols>
    <col min="1" max="1" width="16.5546875" style="52" customWidth="1"/>
    <col min="2" max="2" width="35" style="90" customWidth="1"/>
    <col min="3" max="3" width="13.5546875" style="91" customWidth="1"/>
    <col min="4" max="4" width="11.44140625" style="52" customWidth="1"/>
    <col min="5" max="5" width="11.5546875" style="52" customWidth="1"/>
    <col min="6" max="6" width="11" style="52" customWidth="1"/>
    <col min="7" max="7" width="10.5546875" style="52" customWidth="1"/>
    <col min="8" max="8" width="14.5546875" style="52" customWidth="1"/>
    <col min="9" max="9" width="15.5546875" style="771" customWidth="1"/>
    <col min="10" max="17" width="14.5546875" style="52" hidden="1" customWidth="1"/>
    <col min="18" max="19" width="14.5546875" style="771" hidden="1" customWidth="1"/>
    <col min="20" max="20" width="14.5546875" style="52" customWidth="1"/>
    <col min="21" max="21" width="11.44140625" style="52" customWidth="1"/>
    <col min="22" max="16384" width="11.44140625" style="52"/>
  </cols>
  <sheetData>
    <row r="1" spans="1:21" s="249" customFormat="1" ht="66.75" customHeight="1" x14ac:dyDescent="0.25">
      <c r="A1" s="276" t="s">
        <v>0</v>
      </c>
      <c r="B1" s="277" t="s">
        <v>1</v>
      </c>
      <c r="C1" s="276" t="s">
        <v>2</v>
      </c>
      <c r="D1" s="276" t="s">
        <v>3</v>
      </c>
      <c r="E1" s="276" t="s">
        <v>3</v>
      </c>
      <c r="F1" s="276" t="s">
        <v>4</v>
      </c>
      <c r="G1" s="276" t="s">
        <v>5</v>
      </c>
      <c r="H1" s="276" t="s">
        <v>6</v>
      </c>
      <c r="I1" s="980" t="s">
        <v>1721</v>
      </c>
      <c r="J1" s="974" t="s">
        <v>78</v>
      </c>
      <c r="K1" s="974" t="s">
        <v>74</v>
      </c>
      <c r="L1" s="974" t="s">
        <v>76</v>
      </c>
      <c r="M1" s="974" t="s">
        <v>73</v>
      </c>
      <c r="N1" s="974" t="s">
        <v>72</v>
      </c>
      <c r="O1" s="974" t="s">
        <v>75</v>
      </c>
      <c r="P1" s="974" t="s">
        <v>77</v>
      </c>
      <c r="Q1" s="974" t="s">
        <v>86</v>
      </c>
      <c r="R1" s="974" t="s">
        <v>2784</v>
      </c>
      <c r="S1" s="974" t="s">
        <v>2789</v>
      </c>
      <c r="T1" s="974" t="s">
        <v>196</v>
      </c>
      <c r="U1" s="974" t="s">
        <v>1717</v>
      </c>
    </row>
    <row r="2" spans="1:21" s="249" customFormat="1" ht="74.25" customHeight="1" x14ac:dyDescent="0.25">
      <c r="A2" s="278"/>
      <c r="B2" s="279"/>
      <c r="C2" s="278" t="s">
        <v>7</v>
      </c>
      <c r="D2" s="278" t="s">
        <v>8</v>
      </c>
      <c r="E2" s="278" t="s">
        <v>9</v>
      </c>
      <c r="F2" s="278" t="s">
        <v>10</v>
      </c>
      <c r="G2" s="278"/>
      <c r="H2" s="278" t="s">
        <v>11</v>
      </c>
      <c r="I2" s="981"/>
      <c r="J2" s="975"/>
      <c r="K2" s="975"/>
      <c r="L2" s="975"/>
      <c r="M2" s="975"/>
      <c r="N2" s="975"/>
      <c r="O2" s="975"/>
      <c r="P2" s="975"/>
      <c r="Q2" s="977"/>
      <c r="R2" s="977"/>
      <c r="S2" s="975"/>
      <c r="T2" s="975"/>
      <c r="U2" s="975"/>
    </row>
    <row r="3" spans="1:21" s="249" customFormat="1" ht="216.75" customHeight="1" x14ac:dyDescent="0.25">
      <c r="A3" s="280" t="s">
        <v>39</v>
      </c>
      <c r="B3" s="740" t="s">
        <v>41</v>
      </c>
      <c r="C3" s="740" t="s">
        <v>42</v>
      </c>
      <c r="D3" s="740" t="s">
        <v>43</v>
      </c>
      <c r="E3" s="740" t="s">
        <v>44</v>
      </c>
      <c r="F3" s="740" t="s">
        <v>45</v>
      </c>
      <c r="G3" s="740" t="s">
        <v>191</v>
      </c>
      <c r="H3" s="745" t="s">
        <v>46</v>
      </c>
      <c r="I3" s="476" t="s">
        <v>1722</v>
      </c>
      <c r="J3" s="745" t="s">
        <v>79</v>
      </c>
      <c r="K3" s="745" t="s">
        <v>80</v>
      </c>
      <c r="L3" s="745" t="s">
        <v>81</v>
      </c>
      <c r="M3" s="745" t="s">
        <v>82</v>
      </c>
      <c r="N3" s="745" t="s">
        <v>83</v>
      </c>
      <c r="O3" s="745" t="s">
        <v>84</v>
      </c>
      <c r="P3" s="745" t="s">
        <v>85</v>
      </c>
      <c r="Q3" s="745" t="s">
        <v>87</v>
      </c>
      <c r="R3" s="745" t="s">
        <v>2783</v>
      </c>
      <c r="S3" s="745" t="s">
        <v>2790</v>
      </c>
      <c r="T3" s="745" t="s">
        <v>197</v>
      </c>
      <c r="U3" s="745" t="s">
        <v>1718</v>
      </c>
    </row>
    <row r="4" spans="1:21" x14ac:dyDescent="0.3">
      <c r="B4" s="52"/>
      <c r="C4" s="52"/>
    </row>
    <row r="5" spans="1:21" ht="18" x14ac:dyDescent="0.3">
      <c r="A5" s="978" t="s">
        <v>348</v>
      </c>
      <c r="B5" s="978"/>
      <c r="C5" s="978"/>
      <c r="D5" s="978"/>
      <c r="E5" s="978"/>
      <c r="F5" s="978"/>
      <c r="G5" s="978"/>
      <c r="H5" s="978"/>
      <c r="I5" s="978"/>
      <c r="J5" s="978"/>
      <c r="K5" s="978"/>
      <c r="L5" s="978"/>
      <c r="M5" s="978"/>
      <c r="N5" s="978"/>
      <c r="O5" s="978"/>
      <c r="P5" s="978"/>
      <c r="Q5" s="978"/>
      <c r="R5" s="978"/>
      <c r="S5" s="978"/>
      <c r="T5" s="731"/>
      <c r="U5" s="731"/>
    </row>
    <row r="6" spans="1:21" ht="18" customHeight="1" x14ac:dyDescent="0.3">
      <c r="A6" s="47" t="s">
        <v>349</v>
      </c>
      <c r="B6" s="48" t="s">
        <v>15</v>
      </c>
      <c r="C6" s="49"/>
      <c r="D6" s="49"/>
      <c r="E6" s="49"/>
      <c r="F6" s="50"/>
      <c r="G6" s="51"/>
      <c r="H6" s="51"/>
      <c r="I6" s="772"/>
      <c r="J6" s="51"/>
      <c r="K6" s="51"/>
      <c r="L6" s="51"/>
      <c r="M6" s="51"/>
      <c r="N6" s="51"/>
      <c r="O6" s="51"/>
      <c r="P6" s="51"/>
      <c r="Q6" s="51"/>
      <c r="R6" s="772"/>
      <c r="S6" s="772"/>
      <c r="T6" s="51"/>
      <c r="U6" s="51"/>
    </row>
    <row r="7" spans="1:21" s="401" customFormat="1" ht="14.1" customHeight="1" x14ac:dyDescent="0.25">
      <c r="A7" s="477" t="s">
        <v>47</v>
      </c>
      <c r="B7" s="478"/>
      <c r="C7" s="479"/>
      <c r="D7" s="479"/>
      <c r="E7" s="479"/>
      <c r="F7" s="479"/>
      <c r="G7" s="479"/>
      <c r="H7" s="479"/>
      <c r="I7" s="773"/>
      <c r="J7" s="479"/>
      <c r="K7" s="479"/>
      <c r="L7" s="479"/>
      <c r="M7" s="479"/>
      <c r="N7" s="479"/>
      <c r="O7" s="479"/>
      <c r="P7" s="479"/>
      <c r="Q7" s="479"/>
      <c r="R7" s="773"/>
      <c r="S7" s="773"/>
      <c r="T7" s="479"/>
      <c r="U7" s="479"/>
    </row>
    <row r="8" spans="1:21" s="232" customFormat="1" ht="46.8" x14ac:dyDescent="0.3">
      <c r="A8" s="60" t="s">
        <v>350</v>
      </c>
      <c r="B8" s="74" t="s">
        <v>1754</v>
      </c>
      <c r="C8" s="168" t="s">
        <v>20</v>
      </c>
      <c r="D8" s="62">
        <v>8</v>
      </c>
      <c r="E8" s="88">
        <v>2.88</v>
      </c>
      <c r="F8" s="62">
        <v>19</v>
      </c>
      <c r="G8" s="62">
        <v>56</v>
      </c>
      <c r="H8" s="62" t="s">
        <v>38</v>
      </c>
      <c r="I8" s="774">
        <f>R8/(1-Q8)</f>
        <v>33.783999999999999</v>
      </c>
      <c r="J8" s="56">
        <v>0.05</v>
      </c>
      <c r="K8" s="56">
        <v>0.02</v>
      </c>
      <c r="L8" s="56">
        <v>0.03</v>
      </c>
      <c r="M8" s="56">
        <v>0.04</v>
      </c>
      <c r="N8" s="56">
        <v>0.01</v>
      </c>
      <c r="O8" s="56">
        <v>0.1</v>
      </c>
      <c r="P8" s="56">
        <v>0</v>
      </c>
      <c r="Q8" s="56">
        <f>SUM(J8:P8)</f>
        <v>0.25</v>
      </c>
      <c r="R8" s="774">
        <f>S8*1.2</f>
        <v>25.338000000000001</v>
      </c>
      <c r="S8" s="775">
        <v>21.115000000000002</v>
      </c>
      <c r="T8" s="375" t="s">
        <v>198</v>
      </c>
      <c r="U8" s="58" t="s">
        <v>1720</v>
      </c>
    </row>
    <row r="9" spans="1:21" ht="46.8" x14ac:dyDescent="0.3">
      <c r="A9" s="60" t="s">
        <v>351</v>
      </c>
      <c r="B9" s="74" t="s">
        <v>1755</v>
      </c>
      <c r="C9" s="168" t="s">
        <v>20</v>
      </c>
      <c r="D9" s="62">
        <v>8</v>
      </c>
      <c r="E9" s="88">
        <v>2.88</v>
      </c>
      <c r="F9" s="62">
        <v>19</v>
      </c>
      <c r="G9" s="62">
        <v>56</v>
      </c>
      <c r="H9" s="62" t="s">
        <v>38</v>
      </c>
      <c r="I9" s="774">
        <f t="shared" ref="I9:I14" si="0">R9/(1-Q9)</f>
        <v>33.783999999999999</v>
      </c>
      <c r="J9" s="56">
        <v>0.05</v>
      </c>
      <c r="K9" s="56">
        <v>0.02</v>
      </c>
      <c r="L9" s="56">
        <v>0.03</v>
      </c>
      <c r="M9" s="56">
        <v>0.04</v>
      </c>
      <c r="N9" s="56">
        <v>0.01</v>
      </c>
      <c r="O9" s="56">
        <v>0.1</v>
      </c>
      <c r="P9" s="56">
        <v>0</v>
      </c>
      <c r="Q9" s="56">
        <f t="shared" ref="Q9:Q14" si="1">SUM(J9:P9)</f>
        <v>0.25</v>
      </c>
      <c r="R9" s="774">
        <f t="shared" ref="R9:R14" si="2">S9*1.2</f>
        <v>25.338000000000001</v>
      </c>
      <c r="S9" s="775">
        <v>21.115000000000002</v>
      </c>
      <c r="T9" s="375" t="s">
        <v>198</v>
      </c>
      <c r="U9" s="58" t="s">
        <v>1720</v>
      </c>
    </row>
    <row r="10" spans="1:21" ht="46.8" x14ac:dyDescent="0.3">
      <c r="A10" s="60" t="s">
        <v>352</v>
      </c>
      <c r="B10" s="74" t="s">
        <v>1756</v>
      </c>
      <c r="C10" s="168" t="s">
        <v>20</v>
      </c>
      <c r="D10" s="62">
        <v>8</v>
      </c>
      <c r="E10" s="88">
        <v>2.88</v>
      </c>
      <c r="F10" s="62">
        <v>19</v>
      </c>
      <c r="G10" s="62">
        <v>56</v>
      </c>
      <c r="H10" s="62" t="s">
        <v>64</v>
      </c>
      <c r="I10" s="774">
        <f t="shared" si="0"/>
        <v>33.783999999999999</v>
      </c>
      <c r="J10" s="56">
        <v>0.05</v>
      </c>
      <c r="K10" s="56">
        <v>0.02</v>
      </c>
      <c r="L10" s="56">
        <v>0.03</v>
      </c>
      <c r="M10" s="56">
        <v>0.04</v>
      </c>
      <c r="N10" s="56">
        <v>0.01</v>
      </c>
      <c r="O10" s="56">
        <v>0.1</v>
      </c>
      <c r="P10" s="56">
        <v>0</v>
      </c>
      <c r="Q10" s="56">
        <f t="shared" si="1"/>
        <v>0.25</v>
      </c>
      <c r="R10" s="774">
        <f t="shared" si="2"/>
        <v>25.338000000000001</v>
      </c>
      <c r="S10" s="775">
        <v>21.115000000000002</v>
      </c>
      <c r="T10" s="375" t="s">
        <v>198</v>
      </c>
      <c r="U10" s="58" t="s">
        <v>1720</v>
      </c>
    </row>
    <row r="11" spans="1:21" ht="46.8" x14ac:dyDescent="0.3">
      <c r="A11" s="60" t="s">
        <v>353</v>
      </c>
      <c r="B11" s="74" t="s">
        <v>1757</v>
      </c>
      <c r="C11" s="168" t="s">
        <v>20</v>
      </c>
      <c r="D11" s="62">
        <v>8</v>
      </c>
      <c r="E11" s="88">
        <v>2.88</v>
      </c>
      <c r="F11" s="62">
        <v>19</v>
      </c>
      <c r="G11" s="62">
        <v>56</v>
      </c>
      <c r="H11" s="62" t="s">
        <v>64</v>
      </c>
      <c r="I11" s="774">
        <f t="shared" si="0"/>
        <v>33.783999999999999</v>
      </c>
      <c r="J11" s="56">
        <v>0.05</v>
      </c>
      <c r="K11" s="56">
        <v>0.02</v>
      </c>
      <c r="L11" s="56">
        <v>0.03</v>
      </c>
      <c r="M11" s="56">
        <v>0.04</v>
      </c>
      <c r="N11" s="56">
        <v>0.01</v>
      </c>
      <c r="O11" s="56">
        <v>0.1</v>
      </c>
      <c r="P11" s="56">
        <v>0</v>
      </c>
      <c r="Q11" s="56">
        <f t="shared" si="1"/>
        <v>0.25</v>
      </c>
      <c r="R11" s="774">
        <f t="shared" si="2"/>
        <v>25.338000000000001</v>
      </c>
      <c r="S11" s="775">
        <v>21.115000000000002</v>
      </c>
      <c r="T11" s="375" t="s">
        <v>198</v>
      </c>
      <c r="U11" s="58" t="s">
        <v>1720</v>
      </c>
    </row>
    <row r="12" spans="1:21" ht="46.8" x14ac:dyDescent="0.3">
      <c r="A12" s="60" t="s">
        <v>354</v>
      </c>
      <c r="B12" s="74" t="s">
        <v>1758</v>
      </c>
      <c r="C12" s="168" t="s">
        <v>20</v>
      </c>
      <c r="D12" s="62">
        <v>8</v>
      </c>
      <c r="E12" s="88">
        <v>2.88</v>
      </c>
      <c r="F12" s="62">
        <v>19</v>
      </c>
      <c r="G12" s="62">
        <v>56</v>
      </c>
      <c r="H12" s="62" t="s">
        <v>64</v>
      </c>
      <c r="I12" s="774">
        <f t="shared" si="0"/>
        <v>33.783999999999999</v>
      </c>
      <c r="J12" s="56">
        <v>0.05</v>
      </c>
      <c r="K12" s="56">
        <v>0.02</v>
      </c>
      <c r="L12" s="56">
        <v>0.03</v>
      </c>
      <c r="M12" s="56">
        <v>0.04</v>
      </c>
      <c r="N12" s="56">
        <v>0.01</v>
      </c>
      <c r="O12" s="56">
        <v>0.1</v>
      </c>
      <c r="P12" s="56">
        <v>0</v>
      </c>
      <c r="Q12" s="56">
        <f t="shared" si="1"/>
        <v>0.25</v>
      </c>
      <c r="R12" s="774">
        <f t="shared" si="2"/>
        <v>25.338000000000001</v>
      </c>
      <c r="S12" s="775">
        <v>21.115000000000002</v>
      </c>
      <c r="T12" s="375" t="s">
        <v>198</v>
      </c>
      <c r="U12" s="58" t="s">
        <v>1720</v>
      </c>
    </row>
    <row r="13" spans="1:21" ht="46.8" x14ac:dyDescent="0.3">
      <c r="A13" s="60" t="s">
        <v>355</v>
      </c>
      <c r="B13" s="74" t="s">
        <v>1759</v>
      </c>
      <c r="C13" s="168" t="s">
        <v>20</v>
      </c>
      <c r="D13" s="62">
        <v>8</v>
      </c>
      <c r="E13" s="88">
        <v>2.88</v>
      </c>
      <c r="F13" s="62">
        <v>19</v>
      </c>
      <c r="G13" s="62">
        <v>56</v>
      </c>
      <c r="H13" s="62" t="s">
        <v>38</v>
      </c>
      <c r="I13" s="774">
        <f t="shared" si="0"/>
        <v>33.783999999999999</v>
      </c>
      <c r="J13" s="56">
        <v>0.05</v>
      </c>
      <c r="K13" s="56">
        <v>0.02</v>
      </c>
      <c r="L13" s="56">
        <v>0.03</v>
      </c>
      <c r="M13" s="56">
        <v>0.04</v>
      </c>
      <c r="N13" s="56">
        <v>0.01</v>
      </c>
      <c r="O13" s="56">
        <v>0.1</v>
      </c>
      <c r="P13" s="56">
        <v>0</v>
      </c>
      <c r="Q13" s="56">
        <f t="shared" si="1"/>
        <v>0.25</v>
      </c>
      <c r="R13" s="774">
        <f t="shared" si="2"/>
        <v>25.338000000000001</v>
      </c>
      <c r="S13" s="775">
        <v>21.115000000000002</v>
      </c>
      <c r="T13" s="375" t="s">
        <v>198</v>
      </c>
      <c r="U13" s="58" t="s">
        <v>1720</v>
      </c>
    </row>
    <row r="14" spans="1:21" ht="46.8" x14ac:dyDescent="0.3">
      <c r="A14" s="60" t="s">
        <v>356</v>
      </c>
      <c r="B14" s="74" t="s">
        <v>1760</v>
      </c>
      <c r="C14" s="168" t="s">
        <v>20</v>
      </c>
      <c r="D14" s="62">
        <v>8</v>
      </c>
      <c r="E14" s="88">
        <v>2.88</v>
      </c>
      <c r="F14" s="62">
        <v>19</v>
      </c>
      <c r="G14" s="62">
        <v>56</v>
      </c>
      <c r="H14" s="62" t="s">
        <v>38</v>
      </c>
      <c r="I14" s="774">
        <f t="shared" si="0"/>
        <v>33.783999999999999</v>
      </c>
      <c r="J14" s="56">
        <v>0.05</v>
      </c>
      <c r="K14" s="56">
        <v>0.02</v>
      </c>
      <c r="L14" s="56">
        <v>0.03</v>
      </c>
      <c r="M14" s="56">
        <v>0.04</v>
      </c>
      <c r="N14" s="56">
        <v>0.01</v>
      </c>
      <c r="O14" s="56">
        <v>0.1</v>
      </c>
      <c r="P14" s="56">
        <v>0</v>
      </c>
      <c r="Q14" s="56">
        <f t="shared" si="1"/>
        <v>0.25</v>
      </c>
      <c r="R14" s="774">
        <f t="shared" si="2"/>
        <v>25.338000000000001</v>
      </c>
      <c r="S14" s="775">
        <v>21.115000000000002</v>
      </c>
      <c r="T14" s="375" t="s">
        <v>198</v>
      </c>
      <c r="U14" s="58" t="s">
        <v>1720</v>
      </c>
    </row>
    <row r="15" spans="1:21" x14ac:dyDescent="0.3">
      <c r="A15" s="254"/>
      <c r="B15" s="300"/>
      <c r="C15" s="242"/>
      <c r="D15" s="242"/>
      <c r="E15" s="242"/>
      <c r="F15" s="242"/>
      <c r="G15" s="242"/>
      <c r="H15" s="301"/>
      <c r="I15" s="776"/>
      <c r="J15" s="301"/>
      <c r="K15" s="301"/>
      <c r="L15" s="301"/>
      <c r="M15" s="301"/>
      <c r="N15" s="301"/>
      <c r="O15" s="301"/>
      <c r="P15" s="301"/>
      <c r="Q15" s="301"/>
      <c r="R15" s="776"/>
      <c r="S15" s="776"/>
      <c r="T15" s="691"/>
      <c r="U15" s="301"/>
    </row>
    <row r="16" spans="1:21" ht="18" x14ac:dyDescent="0.3">
      <c r="A16" s="47" t="s">
        <v>2235</v>
      </c>
      <c r="B16" s="48"/>
      <c r="C16" s="49"/>
      <c r="D16" s="49"/>
      <c r="E16" s="49"/>
      <c r="F16" s="50"/>
      <c r="G16" s="51"/>
      <c r="H16" s="51"/>
      <c r="I16" s="772"/>
      <c r="J16" s="51"/>
      <c r="K16" s="51"/>
      <c r="L16" s="51"/>
      <c r="M16" s="51"/>
      <c r="N16" s="51"/>
      <c r="O16" s="51"/>
      <c r="P16" s="51"/>
      <c r="Q16" s="51"/>
      <c r="R16" s="772"/>
      <c r="S16" s="772"/>
      <c r="T16" s="272"/>
      <c r="U16" s="51"/>
    </row>
    <row r="17" spans="1:21" s="401" customFormat="1" x14ac:dyDescent="0.25">
      <c r="A17" s="477" t="s">
        <v>47</v>
      </c>
      <c r="B17" s="478"/>
      <c r="C17" s="479"/>
      <c r="D17" s="479"/>
      <c r="E17" s="479"/>
      <c r="F17" s="479"/>
      <c r="G17" s="479"/>
      <c r="H17" s="479"/>
      <c r="I17" s="773"/>
      <c r="J17" s="479"/>
      <c r="K17" s="479"/>
      <c r="L17" s="479"/>
      <c r="M17" s="479"/>
      <c r="N17" s="479"/>
      <c r="O17" s="479"/>
      <c r="P17" s="479"/>
      <c r="Q17" s="479"/>
      <c r="R17" s="773"/>
      <c r="S17" s="773"/>
      <c r="T17" s="690"/>
      <c r="U17" s="479"/>
    </row>
    <row r="18" spans="1:21" ht="62.4" x14ac:dyDescent="0.3">
      <c r="A18" s="60" t="s">
        <v>2213</v>
      </c>
      <c r="B18" s="74" t="s">
        <v>2214</v>
      </c>
      <c r="C18" s="168" t="s">
        <v>13</v>
      </c>
      <c r="D18" s="62">
        <v>16</v>
      </c>
      <c r="E18" s="88">
        <v>5.76</v>
      </c>
      <c r="F18" s="62">
        <v>22</v>
      </c>
      <c r="G18" s="62">
        <v>36</v>
      </c>
      <c r="H18" s="62" t="s">
        <v>64</v>
      </c>
      <c r="I18" s="778">
        <f t="shared" ref="I18:I23" si="3">R18/(1-Q18)</f>
        <v>1072.6502399999999</v>
      </c>
      <c r="J18" s="56">
        <v>0.05</v>
      </c>
      <c r="K18" s="56">
        <v>0.02</v>
      </c>
      <c r="L18" s="56">
        <v>0.03</v>
      </c>
      <c r="M18" s="56">
        <v>0.04</v>
      </c>
      <c r="N18" s="56">
        <v>0.01</v>
      </c>
      <c r="O18" s="56">
        <v>0.1</v>
      </c>
      <c r="P18" s="56">
        <v>0</v>
      </c>
      <c r="Q18" s="56">
        <f t="shared" ref="Q18:Q23" si="4">SUM(J18:P18)</f>
        <v>0.25</v>
      </c>
      <c r="R18" s="774">
        <f t="shared" ref="R18:R31" si="5">S18*1.2</f>
        <v>804.48767999999995</v>
      </c>
      <c r="S18" s="775">
        <v>670.40639999999996</v>
      </c>
      <c r="T18" s="375" t="s">
        <v>198</v>
      </c>
      <c r="U18" s="480" t="s">
        <v>1719</v>
      </c>
    </row>
    <row r="19" spans="1:21" ht="62.4" x14ac:dyDescent="0.3">
      <c r="A19" s="60" t="s">
        <v>2215</v>
      </c>
      <c r="B19" s="74" t="s">
        <v>2216</v>
      </c>
      <c r="C19" s="168" t="s">
        <v>13</v>
      </c>
      <c r="D19" s="62">
        <v>16</v>
      </c>
      <c r="E19" s="88">
        <v>5.76</v>
      </c>
      <c r="F19" s="62">
        <v>22</v>
      </c>
      <c r="G19" s="62">
        <v>36</v>
      </c>
      <c r="H19" s="62" t="s">
        <v>64</v>
      </c>
      <c r="I19" s="778">
        <f t="shared" si="3"/>
        <v>1072.6502399999999</v>
      </c>
      <c r="J19" s="56">
        <v>0.05</v>
      </c>
      <c r="K19" s="56">
        <v>0.02</v>
      </c>
      <c r="L19" s="56">
        <v>0.03</v>
      </c>
      <c r="M19" s="56">
        <v>0.04</v>
      </c>
      <c r="N19" s="56">
        <v>0.01</v>
      </c>
      <c r="O19" s="56">
        <v>0.1</v>
      </c>
      <c r="P19" s="56">
        <v>0</v>
      </c>
      <c r="Q19" s="56">
        <f t="shared" si="4"/>
        <v>0.25</v>
      </c>
      <c r="R19" s="774">
        <f t="shared" si="5"/>
        <v>804.48767999999995</v>
      </c>
      <c r="S19" s="775">
        <v>670.40639999999996</v>
      </c>
      <c r="T19" s="375" t="s">
        <v>198</v>
      </c>
      <c r="U19" s="480" t="s">
        <v>1719</v>
      </c>
    </row>
    <row r="20" spans="1:21" ht="48" customHeight="1" x14ac:dyDescent="0.3">
      <c r="A20" s="60" t="s">
        <v>2211</v>
      </c>
      <c r="B20" s="74" t="s">
        <v>2212</v>
      </c>
      <c r="C20" s="168" t="s">
        <v>13</v>
      </c>
      <c r="D20" s="62">
        <v>16</v>
      </c>
      <c r="E20" s="88">
        <v>5.76</v>
      </c>
      <c r="F20" s="62">
        <v>22</v>
      </c>
      <c r="G20" s="62">
        <v>36</v>
      </c>
      <c r="H20" s="62" t="s">
        <v>64</v>
      </c>
      <c r="I20" s="778">
        <f t="shared" si="3"/>
        <v>1072.6502399999999</v>
      </c>
      <c r="J20" s="56">
        <v>0.05</v>
      </c>
      <c r="K20" s="56">
        <v>0.02</v>
      </c>
      <c r="L20" s="56">
        <v>0.03</v>
      </c>
      <c r="M20" s="56">
        <v>0.04</v>
      </c>
      <c r="N20" s="56">
        <v>0.01</v>
      </c>
      <c r="O20" s="56">
        <v>0.1</v>
      </c>
      <c r="P20" s="56">
        <v>0</v>
      </c>
      <c r="Q20" s="56">
        <f t="shared" si="4"/>
        <v>0.25</v>
      </c>
      <c r="R20" s="774">
        <f t="shared" si="5"/>
        <v>804.48767999999995</v>
      </c>
      <c r="S20" s="775">
        <v>670.40639999999996</v>
      </c>
      <c r="T20" s="375" t="s">
        <v>198</v>
      </c>
      <c r="U20" s="480" t="s">
        <v>1719</v>
      </c>
    </row>
    <row r="21" spans="1:21" ht="62.4" x14ac:dyDescent="0.3">
      <c r="A21" s="60" t="s">
        <v>2219</v>
      </c>
      <c r="B21" s="74" t="s">
        <v>2220</v>
      </c>
      <c r="C21" s="168" t="s">
        <v>14</v>
      </c>
      <c r="D21" s="62">
        <v>10</v>
      </c>
      <c r="E21" s="88">
        <v>7.2</v>
      </c>
      <c r="F21" s="62">
        <v>27</v>
      </c>
      <c r="G21" s="62">
        <v>28</v>
      </c>
      <c r="H21" s="62" t="s">
        <v>64</v>
      </c>
      <c r="I21" s="778">
        <f t="shared" si="3"/>
        <v>1072.6502399999999</v>
      </c>
      <c r="J21" s="56">
        <v>0.05</v>
      </c>
      <c r="K21" s="56">
        <v>0.02</v>
      </c>
      <c r="L21" s="56">
        <v>0.03</v>
      </c>
      <c r="M21" s="56">
        <v>0.04</v>
      </c>
      <c r="N21" s="56">
        <v>0.01</v>
      </c>
      <c r="O21" s="56">
        <v>0.1</v>
      </c>
      <c r="P21" s="56">
        <v>0</v>
      </c>
      <c r="Q21" s="56">
        <f t="shared" si="4"/>
        <v>0.25</v>
      </c>
      <c r="R21" s="774">
        <f t="shared" si="5"/>
        <v>804.48767999999995</v>
      </c>
      <c r="S21" s="775">
        <v>670.40639999999996</v>
      </c>
      <c r="T21" s="375" t="s">
        <v>198</v>
      </c>
      <c r="U21" s="480" t="s">
        <v>1719</v>
      </c>
    </row>
    <row r="22" spans="1:21" ht="62.4" x14ac:dyDescent="0.3">
      <c r="A22" s="60" t="s">
        <v>2221</v>
      </c>
      <c r="B22" s="74" t="s">
        <v>2234</v>
      </c>
      <c r="C22" s="168" t="s">
        <v>14</v>
      </c>
      <c r="D22" s="62">
        <v>10</v>
      </c>
      <c r="E22" s="88">
        <v>7.2</v>
      </c>
      <c r="F22" s="62">
        <v>27</v>
      </c>
      <c r="G22" s="62">
        <v>28</v>
      </c>
      <c r="H22" s="62" t="s">
        <v>64</v>
      </c>
      <c r="I22" s="778">
        <f t="shared" si="3"/>
        <v>1072.6502399999999</v>
      </c>
      <c r="J22" s="56">
        <v>0.05</v>
      </c>
      <c r="K22" s="56">
        <v>0.02</v>
      </c>
      <c r="L22" s="56">
        <v>0.03</v>
      </c>
      <c r="M22" s="56">
        <v>0.04</v>
      </c>
      <c r="N22" s="56">
        <v>0.01</v>
      </c>
      <c r="O22" s="56">
        <v>0.1</v>
      </c>
      <c r="P22" s="56">
        <v>0</v>
      </c>
      <c r="Q22" s="56">
        <f t="shared" si="4"/>
        <v>0.25</v>
      </c>
      <c r="R22" s="774">
        <f t="shared" si="5"/>
        <v>804.48767999999995</v>
      </c>
      <c r="S22" s="775">
        <v>670.40639999999996</v>
      </c>
      <c r="T22" s="375" t="s">
        <v>198</v>
      </c>
      <c r="U22" s="480" t="s">
        <v>1719</v>
      </c>
    </row>
    <row r="23" spans="1:21" ht="48.75" customHeight="1" x14ac:dyDescent="0.3">
      <c r="A23" s="60" t="s">
        <v>2217</v>
      </c>
      <c r="B23" s="74" t="s">
        <v>2218</v>
      </c>
      <c r="C23" s="168" t="s">
        <v>14</v>
      </c>
      <c r="D23" s="62">
        <v>10</v>
      </c>
      <c r="E23" s="88">
        <v>7.2</v>
      </c>
      <c r="F23" s="62">
        <v>27</v>
      </c>
      <c r="G23" s="62">
        <v>28</v>
      </c>
      <c r="H23" s="62" t="s">
        <v>64</v>
      </c>
      <c r="I23" s="778">
        <f t="shared" si="3"/>
        <v>1072.6502399999999</v>
      </c>
      <c r="J23" s="56">
        <v>0.05</v>
      </c>
      <c r="K23" s="56">
        <v>0.02</v>
      </c>
      <c r="L23" s="56">
        <v>0.03</v>
      </c>
      <c r="M23" s="56">
        <v>0.04</v>
      </c>
      <c r="N23" s="56">
        <v>0.01</v>
      </c>
      <c r="O23" s="56">
        <v>0.1</v>
      </c>
      <c r="P23" s="56">
        <v>0</v>
      </c>
      <c r="Q23" s="56">
        <f t="shared" si="4"/>
        <v>0.25</v>
      </c>
      <c r="R23" s="774">
        <f t="shared" si="5"/>
        <v>804.48767999999995</v>
      </c>
      <c r="S23" s="775">
        <v>670.40639999999996</v>
      </c>
      <c r="T23" s="375" t="s">
        <v>198</v>
      </c>
      <c r="U23" s="480" t="s">
        <v>1719</v>
      </c>
    </row>
    <row r="24" spans="1:21" s="401" customFormat="1" x14ac:dyDescent="0.25">
      <c r="A24" s="477" t="s">
        <v>40</v>
      </c>
      <c r="B24" s="478"/>
      <c r="C24" s="479"/>
      <c r="D24" s="479"/>
      <c r="E24" s="479"/>
      <c r="F24" s="479"/>
      <c r="G24" s="479"/>
      <c r="H24" s="479"/>
      <c r="I24" s="779"/>
      <c r="J24" s="479"/>
      <c r="K24" s="479"/>
      <c r="L24" s="479"/>
      <c r="M24" s="479"/>
      <c r="N24" s="479"/>
      <c r="O24" s="479"/>
      <c r="P24" s="479"/>
      <c r="Q24" s="479"/>
      <c r="R24" s="773"/>
      <c r="S24" s="773"/>
      <c r="T24" s="479"/>
      <c r="U24" s="479"/>
    </row>
    <row r="25" spans="1:21" ht="62.4" x14ac:dyDescent="0.3">
      <c r="A25" s="60" t="s">
        <v>2224</v>
      </c>
      <c r="B25" s="74" t="s">
        <v>2227</v>
      </c>
      <c r="C25" s="168" t="s">
        <v>13</v>
      </c>
      <c r="D25" s="62">
        <v>16</v>
      </c>
      <c r="E25" s="88">
        <v>5.76</v>
      </c>
      <c r="F25" s="62">
        <v>22</v>
      </c>
      <c r="G25" s="62">
        <v>36</v>
      </c>
      <c r="H25" s="62" t="s">
        <v>64</v>
      </c>
      <c r="I25" s="778">
        <f>R25/(1-Q25)</f>
        <v>1392.3622400000002</v>
      </c>
      <c r="J25" s="56">
        <v>0.05</v>
      </c>
      <c r="K25" s="56">
        <v>0.02</v>
      </c>
      <c r="L25" s="56">
        <v>0.03</v>
      </c>
      <c r="M25" s="56">
        <v>0.04</v>
      </c>
      <c r="N25" s="56">
        <v>0.01</v>
      </c>
      <c r="O25" s="56">
        <v>0.1</v>
      </c>
      <c r="P25" s="56">
        <v>0</v>
      </c>
      <c r="Q25" s="56">
        <f>SUM(J25:P25)</f>
        <v>0.25</v>
      </c>
      <c r="R25" s="774">
        <f t="shared" si="5"/>
        <v>1044.2716800000001</v>
      </c>
      <c r="S25" s="775">
        <v>870.22640000000001</v>
      </c>
      <c r="T25" s="375" t="s">
        <v>198</v>
      </c>
      <c r="U25" s="480" t="s">
        <v>1719</v>
      </c>
    </row>
    <row r="26" spans="1:21" ht="62.4" x14ac:dyDescent="0.3">
      <c r="A26" s="60" t="s">
        <v>2225</v>
      </c>
      <c r="B26" s="74" t="s">
        <v>2226</v>
      </c>
      <c r="C26" s="168" t="s">
        <v>13</v>
      </c>
      <c r="D26" s="62">
        <v>16</v>
      </c>
      <c r="E26" s="88">
        <v>5.76</v>
      </c>
      <c r="F26" s="62">
        <v>22</v>
      </c>
      <c r="G26" s="62">
        <v>36</v>
      </c>
      <c r="H26" s="62" t="s">
        <v>64</v>
      </c>
      <c r="I26" s="778">
        <f>R26/(1-Q26)</f>
        <v>1392.3622400000002</v>
      </c>
      <c r="J26" s="56">
        <v>0.05</v>
      </c>
      <c r="K26" s="56">
        <v>0.02</v>
      </c>
      <c r="L26" s="56">
        <v>0.03</v>
      </c>
      <c r="M26" s="56">
        <v>0.04</v>
      </c>
      <c r="N26" s="56">
        <v>0.01</v>
      </c>
      <c r="O26" s="56">
        <v>0.1</v>
      </c>
      <c r="P26" s="56">
        <v>0</v>
      </c>
      <c r="Q26" s="56">
        <f>SUM(J26:P26)</f>
        <v>0.25</v>
      </c>
      <c r="R26" s="774">
        <f t="shared" si="5"/>
        <v>1044.2716800000001</v>
      </c>
      <c r="S26" s="775">
        <v>870.22640000000001</v>
      </c>
      <c r="T26" s="375" t="s">
        <v>198</v>
      </c>
      <c r="U26" s="480" t="s">
        <v>1719</v>
      </c>
    </row>
    <row r="27" spans="1:21" ht="62.4" x14ac:dyDescent="0.3">
      <c r="A27" s="60" t="s">
        <v>2222</v>
      </c>
      <c r="B27" s="74" t="s">
        <v>2223</v>
      </c>
      <c r="C27" s="168" t="s">
        <v>13</v>
      </c>
      <c r="D27" s="62">
        <v>16</v>
      </c>
      <c r="E27" s="88">
        <v>5.76</v>
      </c>
      <c r="F27" s="62">
        <v>22</v>
      </c>
      <c r="G27" s="62">
        <v>36</v>
      </c>
      <c r="H27" s="62" t="s">
        <v>64</v>
      </c>
      <c r="I27" s="778">
        <f>R27/(1-Q27)</f>
        <v>1392.3622400000002</v>
      </c>
      <c r="J27" s="56">
        <v>0.05</v>
      </c>
      <c r="K27" s="56">
        <v>0.02</v>
      </c>
      <c r="L27" s="56">
        <v>0.03</v>
      </c>
      <c r="M27" s="56">
        <v>0.04</v>
      </c>
      <c r="N27" s="56">
        <v>0.01</v>
      </c>
      <c r="O27" s="56">
        <v>0.1</v>
      </c>
      <c r="P27" s="56">
        <v>0</v>
      </c>
      <c r="Q27" s="56">
        <f>SUM(J27:P27)</f>
        <v>0.25</v>
      </c>
      <c r="R27" s="774">
        <f t="shared" si="5"/>
        <v>1044.2716800000001</v>
      </c>
      <c r="S27" s="775">
        <v>870.22640000000001</v>
      </c>
      <c r="T27" s="375" t="s">
        <v>198</v>
      </c>
      <c r="U27" s="480" t="s">
        <v>1719</v>
      </c>
    </row>
    <row r="28" spans="1:21" s="401" customFormat="1" x14ac:dyDescent="0.25">
      <c r="A28" s="477" t="s">
        <v>47</v>
      </c>
      <c r="B28" s="478"/>
      <c r="C28" s="479"/>
      <c r="D28" s="479"/>
      <c r="E28" s="479"/>
      <c r="F28" s="479"/>
      <c r="G28" s="479"/>
      <c r="H28" s="479"/>
      <c r="I28" s="779"/>
      <c r="J28" s="479"/>
      <c r="K28" s="479"/>
      <c r="L28" s="479"/>
      <c r="M28" s="479"/>
      <c r="N28" s="479"/>
      <c r="O28" s="479"/>
      <c r="P28" s="479"/>
      <c r="Q28" s="479"/>
      <c r="R28" s="773"/>
      <c r="S28" s="773"/>
      <c r="T28" s="479"/>
      <c r="U28" s="479"/>
    </row>
    <row r="29" spans="1:21" ht="62.4" x14ac:dyDescent="0.3">
      <c r="A29" s="60" t="s">
        <v>2230</v>
      </c>
      <c r="B29" s="74" t="s">
        <v>2231</v>
      </c>
      <c r="C29" s="168" t="s">
        <v>13</v>
      </c>
      <c r="D29" s="62">
        <v>16</v>
      </c>
      <c r="E29" s="88">
        <v>5.76</v>
      </c>
      <c r="F29" s="62">
        <v>22</v>
      </c>
      <c r="G29" s="62">
        <v>36</v>
      </c>
      <c r="H29" s="62" t="s">
        <v>64</v>
      </c>
      <c r="I29" s="778">
        <f>R29/(1-Q29)</f>
        <v>1615.6003200000002</v>
      </c>
      <c r="J29" s="56">
        <v>0.05</v>
      </c>
      <c r="K29" s="56">
        <v>0.02</v>
      </c>
      <c r="L29" s="56">
        <v>0.03</v>
      </c>
      <c r="M29" s="56">
        <v>0.04</v>
      </c>
      <c r="N29" s="56">
        <v>0.01</v>
      </c>
      <c r="O29" s="56">
        <v>0.1</v>
      </c>
      <c r="P29" s="56">
        <v>0</v>
      </c>
      <c r="Q29" s="56">
        <f>SUM(J29:P29)</f>
        <v>0.25</v>
      </c>
      <c r="R29" s="774">
        <f t="shared" si="5"/>
        <v>1211.7002400000001</v>
      </c>
      <c r="S29" s="775">
        <v>1009.7502000000001</v>
      </c>
      <c r="T29" s="375" t="s">
        <v>198</v>
      </c>
      <c r="U29" s="480" t="s">
        <v>1719</v>
      </c>
    </row>
    <row r="30" spans="1:21" ht="62.4" x14ac:dyDescent="0.3">
      <c r="A30" s="60" t="s">
        <v>2233</v>
      </c>
      <c r="B30" s="74" t="s">
        <v>2232</v>
      </c>
      <c r="C30" s="168" t="s">
        <v>13</v>
      </c>
      <c r="D30" s="62">
        <v>16</v>
      </c>
      <c r="E30" s="88">
        <v>5.76</v>
      </c>
      <c r="F30" s="62">
        <v>22</v>
      </c>
      <c r="G30" s="62">
        <v>36</v>
      </c>
      <c r="H30" s="62" t="s">
        <v>64</v>
      </c>
      <c r="I30" s="778">
        <f>R30/(1-Q30)</f>
        <v>1615.6003200000002</v>
      </c>
      <c r="J30" s="56">
        <v>0.05</v>
      </c>
      <c r="K30" s="56">
        <v>0.02</v>
      </c>
      <c r="L30" s="56">
        <v>0.03</v>
      </c>
      <c r="M30" s="56">
        <v>0.04</v>
      </c>
      <c r="N30" s="56">
        <v>0.01</v>
      </c>
      <c r="O30" s="56">
        <v>0.1</v>
      </c>
      <c r="P30" s="56">
        <v>0</v>
      </c>
      <c r="Q30" s="56">
        <f>SUM(J30:P30)</f>
        <v>0.25</v>
      </c>
      <c r="R30" s="774">
        <f t="shared" si="5"/>
        <v>1211.7002400000001</v>
      </c>
      <c r="S30" s="775">
        <v>1009.7502000000001</v>
      </c>
      <c r="T30" s="375" t="s">
        <v>198</v>
      </c>
      <c r="U30" s="480" t="s">
        <v>1719</v>
      </c>
    </row>
    <row r="31" spans="1:21" ht="62.4" x14ac:dyDescent="0.3">
      <c r="A31" s="60" t="s">
        <v>2228</v>
      </c>
      <c r="B31" s="74" t="s">
        <v>2229</v>
      </c>
      <c r="C31" s="168" t="s">
        <v>13</v>
      </c>
      <c r="D31" s="62">
        <v>16</v>
      </c>
      <c r="E31" s="88">
        <v>5.76</v>
      </c>
      <c r="F31" s="62">
        <v>22</v>
      </c>
      <c r="G31" s="62">
        <v>36</v>
      </c>
      <c r="H31" s="62" t="s">
        <v>64</v>
      </c>
      <c r="I31" s="778">
        <f>R31/(1-Q31)</f>
        <v>1615.6003200000002</v>
      </c>
      <c r="J31" s="56">
        <v>0.05</v>
      </c>
      <c r="K31" s="56">
        <v>0.02</v>
      </c>
      <c r="L31" s="56">
        <v>0.03</v>
      </c>
      <c r="M31" s="56">
        <v>0.04</v>
      </c>
      <c r="N31" s="56">
        <v>0.01</v>
      </c>
      <c r="O31" s="56">
        <v>0.1</v>
      </c>
      <c r="P31" s="56">
        <v>0</v>
      </c>
      <c r="Q31" s="56">
        <f>SUM(J31:P31)</f>
        <v>0.25</v>
      </c>
      <c r="R31" s="774">
        <f t="shared" si="5"/>
        <v>1211.7002400000001</v>
      </c>
      <c r="S31" s="775">
        <v>1009.7502000000001</v>
      </c>
      <c r="T31" s="375" t="s">
        <v>198</v>
      </c>
      <c r="U31" s="480" t="s">
        <v>1719</v>
      </c>
    </row>
    <row r="32" spans="1:21" x14ac:dyDescent="0.3">
      <c r="A32" s="254"/>
      <c r="B32" s="300"/>
      <c r="C32" s="242"/>
      <c r="D32" s="242"/>
      <c r="E32" s="242"/>
      <c r="F32" s="242"/>
      <c r="G32" s="242"/>
      <c r="H32" s="135"/>
      <c r="I32" s="763"/>
      <c r="J32" s="135"/>
      <c r="K32" s="135"/>
      <c r="L32" s="135"/>
      <c r="M32" s="135"/>
      <c r="N32" s="135"/>
      <c r="O32" s="135"/>
      <c r="P32" s="135"/>
      <c r="Q32" s="135"/>
      <c r="R32" s="763"/>
      <c r="S32" s="763"/>
      <c r="T32" s="135"/>
      <c r="U32" s="135"/>
    </row>
    <row r="33" spans="1:21" ht="18" x14ac:dyDescent="0.3">
      <c r="A33" s="47" t="s">
        <v>357</v>
      </c>
      <c r="B33" s="48"/>
      <c r="C33" s="49"/>
      <c r="D33" s="49"/>
      <c r="E33" s="49"/>
      <c r="F33" s="50"/>
      <c r="G33" s="51"/>
      <c r="H33" s="51"/>
      <c r="I33" s="772"/>
      <c r="J33" s="51"/>
      <c r="K33" s="51"/>
      <c r="L33" s="51"/>
      <c r="M33" s="51"/>
      <c r="N33" s="51"/>
      <c r="O33" s="51"/>
      <c r="P33" s="51"/>
      <c r="Q33" s="51"/>
      <c r="R33" s="772"/>
      <c r="S33" s="772"/>
      <c r="T33" s="51"/>
      <c r="U33" s="51"/>
    </row>
    <row r="34" spans="1:21" ht="18" x14ac:dyDescent="0.3">
      <c r="A34" s="495" t="s">
        <v>2926</v>
      </c>
      <c r="B34" s="48"/>
      <c r="C34" s="49"/>
      <c r="D34" s="49"/>
      <c r="E34" s="49"/>
      <c r="F34" s="50"/>
      <c r="G34" s="51"/>
      <c r="H34" s="51"/>
      <c r="I34" s="772"/>
      <c r="J34" s="51"/>
      <c r="K34" s="51"/>
      <c r="L34" s="51"/>
      <c r="M34" s="51"/>
      <c r="N34" s="51"/>
      <c r="O34" s="51"/>
      <c r="P34" s="51"/>
      <c r="Q34" s="51"/>
      <c r="R34" s="772"/>
      <c r="S34" s="772"/>
      <c r="T34" s="51"/>
      <c r="U34" s="51"/>
    </row>
    <row r="35" spans="1:21" s="401" customFormat="1" x14ac:dyDescent="0.25">
      <c r="A35" s="477" t="s">
        <v>40</v>
      </c>
      <c r="B35" s="478"/>
      <c r="C35" s="479"/>
      <c r="D35" s="479"/>
      <c r="E35" s="479"/>
      <c r="F35" s="479"/>
      <c r="G35" s="479"/>
      <c r="H35" s="479"/>
      <c r="I35" s="773"/>
      <c r="J35" s="479"/>
      <c r="K35" s="479"/>
      <c r="L35" s="479"/>
      <c r="M35" s="479"/>
      <c r="N35" s="479"/>
      <c r="O35" s="479"/>
      <c r="P35" s="479"/>
      <c r="Q35" s="479"/>
      <c r="R35" s="773"/>
      <c r="S35" s="773"/>
      <c r="T35" s="479"/>
      <c r="U35" s="479"/>
    </row>
    <row r="36" spans="1:21" s="401" customFormat="1" ht="46.8" x14ac:dyDescent="0.3">
      <c r="A36" s="60" t="s">
        <v>1723</v>
      </c>
      <c r="B36" s="74" t="s">
        <v>2067</v>
      </c>
      <c r="C36" s="168" t="s">
        <v>13</v>
      </c>
      <c r="D36" s="62">
        <v>40</v>
      </c>
      <c r="E36" s="88">
        <v>14.4</v>
      </c>
      <c r="F36" s="62">
        <v>17.3</v>
      </c>
      <c r="G36" s="62">
        <v>14</v>
      </c>
      <c r="H36" s="62" t="s">
        <v>53</v>
      </c>
      <c r="I36" s="774">
        <f t="shared" ref="I36:I43" si="6">R36/(1-Q36)</f>
        <v>22.643519999999999</v>
      </c>
      <c r="J36" s="56">
        <v>0.05</v>
      </c>
      <c r="K36" s="56">
        <v>0.02</v>
      </c>
      <c r="L36" s="56">
        <v>0.03</v>
      </c>
      <c r="M36" s="56">
        <v>0.04</v>
      </c>
      <c r="N36" s="56">
        <v>0.01</v>
      </c>
      <c r="O36" s="56">
        <v>0.1</v>
      </c>
      <c r="P36" s="56">
        <v>0</v>
      </c>
      <c r="Q36" s="56">
        <f t="shared" ref="Q36:Q43" si="7">SUM(J36:P36)</f>
        <v>0.25</v>
      </c>
      <c r="R36" s="774">
        <f t="shared" ref="R36:R42" si="8">S36*1.2</f>
        <v>16.98264</v>
      </c>
      <c r="S36" s="775">
        <v>14.152200000000001</v>
      </c>
      <c r="T36" s="375" t="s">
        <v>198</v>
      </c>
      <c r="U36" s="58" t="s">
        <v>1720</v>
      </c>
    </row>
    <row r="37" spans="1:21" s="401" customFormat="1" ht="46.8" x14ac:dyDescent="0.3">
      <c r="A37" s="60" t="s">
        <v>1724</v>
      </c>
      <c r="B37" s="74" t="s">
        <v>2068</v>
      </c>
      <c r="C37" s="168" t="s">
        <v>13</v>
      </c>
      <c r="D37" s="62">
        <v>40</v>
      </c>
      <c r="E37" s="88">
        <v>14.4</v>
      </c>
      <c r="F37" s="62">
        <v>17.3</v>
      </c>
      <c r="G37" s="62">
        <v>14</v>
      </c>
      <c r="H37" s="62" t="s">
        <v>53</v>
      </c>
      <c r="I37" s="774">
        <f t="shared" si="6"/>
        <v>21.605279999999997</v>
      </c>
      <c r="J37" s="56">
        <v>0.05</v>
      </c>
      <c r="K37" s="56">
        <v>0.02</v>
      </c>
      <c r="L37" s="56">
        <v>0.03</v>
      </c>
      <c r="M37" s="56">
        <v>0.04</v>
      </c>
      <c r="N37" s="56">
        <v>0.01</v>
      </c>
      <c r="O37" s="56">
        <v>0.1</v>
      </c>
      <c r="P37" s="56">
        <v>0</v>
      </c>
      <c r="Q37" s="56">
        <f t="shared" si="7"/>
        <v>0.25</v>
      </c>
      <c r="R37" s="774">
        <f t="shared" si="8"/>
        <v>16.203959999999999</v>
      </c>
      <c r="S37" s="775">
        <v>13.503299999999999</v>
      </c>
      <c r="T37" s="375" t="s">
        <v>198</v>
      </c>
      <c r="U37" s="58" t="s">
        <v>1720</v>
      </c>
    </row>
    <row r="38" spans="1:21" s="401" customFormat="1" ht="46.8" x14ac:dyDescent="0.3">
      <c r="A38" s="60" t="s">
        <v>1725</v>
      </c>
      <c r="B38" s="74" t="s">
        <v>2069</v>
      </c>
      <c r="C38" s="168" t="s">
        <v>13</v>
      </c>
      <c r="D38" s="62">
        <v>40</v>
      </c>
      <c r="E38" s="88">
        <v>14.4</v>
      </c>
      <c r="F38" s="62">
        <v>17.3</v>
      </c>
      <c r="G38" s="62">
        <v>14</v>
      </c>
      <c r="H38" s="62" t="s">
        <v>53</v>
      </c>
      <c r="I38" s="774">
        <f t="shared" si="6"/>
        <v>24.2256</v>
      </c>
      <c r="J38" s="56">
        <v>0.05</v>
      </c>
      <c r="K38" s="56">
        <v>0.02</v>
      </c>
      <c r="L38" s="56">
        <v>0.03</v>
      </c>
      <c r="M38" s="56">
        <v>0.04</v>
      </c>
      <c r="N38" s="56">
        <v>0.01</v>
      </c>
      <c r="O38" s="56">
        <v>0.1</v>
      </c>
      <c r="P38" s="56">
        <v>0</v>
      </c>
      <c r="Q38" s="56">
        <f t="shared" si="7"/>
        <v>0.25</v>
      </c>
      <c r="R38" s="774">
        <f t="shared" si="8"/>
        <v>18.1692</v>
      </c>
      <c r="S38" s="775">
        <v>15.141</v>
      </c>
      <c r="T38" s="375" t="s">
        <v>198</v>
      </c>
      <c r="U38" s="58" t="s">
        <v>1720</v>
      </c>
    </row>
    <row r="39" spans="1:21" s="401" customFormat="1" ht="46.8" x14ac:dyDescent="0.3">
      <c r="A39" s="60" t="s">
        <v>1726</v>
      </c>
      <c r="B39" s="74" t="s">
        <v>2070</v>
      </c>
      <c r="C39" s="168" t="s">
        <v>13</v>
      </c>
      <c r="D39" s="62">
        <v>40</v>
      </c>
      <c r="E39" s="88">
        <v>14.4</v>
      </c>
      <c r="F39" s="62">
        <v>17.3</v>
      </c>
      <c r="G39" s="62">
        <v>14</v>
      </c>
      <c r="H39" s="62" t="s">
        <v>53</v>
      </c>
      <c r="I39" s="774">
        <f t="shared" si="6"/>
        <v>21.2592</v>
      </c>
      <c r="J39" s="56">
        <v>0.05</v>
      </c>
      <c r="K39" s="56">
        <v>0.02</v>
      </c>
      <c r="L39" s="56">
        <v>0.03</v>
      </c>
      <c r="M39" s="56">
        <v>0.04</v>
      </c>
      <c r="N39" s="56">
        <v>0.01</v>
      </c>
      <c r="O39" s="56">
        <v>0.1</v>
      </c>
      <c r="P39" s="56">
        <v>0</v>
      </c>
      <c r="Q39" s="56">
        <f t="shared" si="7"/>
        <v>0.25</v>
      </c>
      <c r="R39" s="774">
        <f t="shared" si="8"/>
        <v>15.9444</v>
      </c>
      <c r="S39" s="775">
        <v>13.287000000000001</v>
      </c>
      <c r="T39" s="375" t="s">
        <v>198</v>
      </c>
      <c r="U39" s="58" t="s">
        <v>1720</v>
      </c>
    </row>
    <row r="40" spans="1:21" s="148" customFormat="1" ht="46.8" x14ac:dyDescent="0.3">
      <c r="A40" s="60" t="s">
        <v>358</v>
      </c>
      <c r="B40" s="74" t="s">
        <v>359</v>
      </c>
      <c r="C40" s="168" t="s">
        <v>14</v>
      </c>
      <c r="D40" s="62">
        <v>20</v>
      </c>
      <c r="E40" s="88">
        <v>14.4</v>
      </c>
      <c r="F40" s="62">
        <v>17.3</v>
      </c>
      <c r="G40" s="62">
        <v>14</v>
      </c>
      <c r="H40" s="62" t="s">
        <v>53</v>
      </c>
      <c r="I40" s="774">
        <f t="shared" si="6"/>
        <v>22.643519999999999</v>
      </c>
      <c r="J40" s="56">
        <v>0.05</v>
      </c>
      <c r="K40" s="56">
        <v>0.02</v>
      </c>
      <c r="L40" s="56">
        <v>0.03</v>
      </c>
      <c r="M40" s="56">
        <v>0.04</v>
      </c>
      <c r="N40" s="56">
        <v>0.01</v>
      </c>
      <c r="O40" s="56">
        <v>0.1</v>
      </c>
      <c r="P40" s="56">
        <v>0</v>
      </c>
      <c r="Q40" s="56">
        <f t="shared" si="7"/>
        <v>0.25</v>
      </c>
      <c r="R40" s="774">
        <f t="shared" si="8"/>
        <v>16.98264</v>
      </c>
      <c r="S40" s="775">
        <v>14.152200000000001</v>
      </c>
      <c r="T40" s="375" t="s">
        <v>198</v>
      </c>
      <c r="U40" s="58" t="s">
        <v>1720</v>
      </c>
    </row>
    <row r="41" spans="1:21" s="148" customFormat="1" ht="46.8" x14ac:dyDescent="0.3">
      <c r="A41" s="60" t="s">
        <v>360</v>
      </c>
      <c r="B41" s="74" t="s">
        <v>361</v>
      </c>
      <c r="C41" s="168" t="s">
        <v>14</v>
      </c>
      <c r="D41" s="62">
        <v>20</v>
      </c>
      <c r="E41" s="88">
        <v>14.4</v>
      </c>
      <c r="F41" s="62">
        <v>17.3</v>
      </c>
      <c r="G41" s="62">
        <v>14</v>
      </c>
      <c r="H41" s="62" t="s">
        <v>53</v>
      </c>
      <c r="I41" s="774">
        <f t="shared" si="6"/>
        <v>21.605279999999997</v>
      </c>
      <c r="J41" s="56">
        <v>0.05</v>
      </c>
      <c r="K41" s="56">
        <v>0.02</v>
      </c>
      <c r="L41" s="56">
        <v>0.03</v>
      </c>
      <c r="M41" s="56">
        <v>0.04</v>
      </c>
      <c r="N41" s="56">
        <v>0.01</v>
      </c>
      <c r="O41" s="56">
        <v>0.1</v>
      </c>
      <c r="P41" s="56">
        <v>0</v>
      </c>
      <c r="Q41" s="56">
        <f t="shared" si="7"/>
        <v>0.25</v>
      </c>
      <c r="R41" s="774">
        <f t="shared" si="8"/>
        <v>16.203959999999999</v>
      </c>
      <c r="S41" s="775">
        <v>13.503299999999999</v>
      </c>
      <c r="T41" s="375" t="s">
        <v>198</v>
      </c>
      <c r="U41" s="58" t="s">
        <v>1720</v>
      </c>
    </row>
    <row r="42" spans="1:21" s="148" customFormat="1" ht="46.8" x14ac:dyDescent="0.3">
      <c r="A42" s="60" t="s">
        <v>362</v>
      </c>
      <c r="B42" s="74" t="s">
        <v>363</v>
      </c>
      <c r="C42" s="168" t="s">
        <v>14</v>
      </c>
      <c r="D42" s="62">
        <v>20</v>
      </c>
      <c r="E42" s="88">
        <v>14.4</v>
      </c>
      <c r="F42" s="62">
        <v>17.3</v>
      </c>
      <c r="G42" s="62">
        <v>14</v>
      </c>
      <c r="H42" s="62" t="s">
        <v>53</v>
      </c>
      <c r="I42" s="774">
        <f t="shared" si="6"/>
        <v>24.2256</v>
      </c>
      <c r="J42" s="56">
        <v>0.05</v>
      </c>
      <c r="K42" s="56">
        <v>0.02</v>
      </c>
      <c r="L42" s="56">
        <v>0.03</v>
      </c>
      <c r="M42" s="56">
        <v>0.04</v>
      </c>
      <c r="N42" s="56">
        <v>0.01</v>
      </c>
      <c r="O42" s="56">
        <v>0.1</v>
      </c>
      <c r="P42" s="56">
        <v>0</v>
      </c>
      <c r="Q42" s="56">
        <f t="shared" si="7"/>
        <v>0.25</v>
      </c>
      <c r="R42" s="774">
        <f t="shared" si="8"/>
        <v>18.1692</v>
      </c>
      <c r="S42" s="775">
        <v>15.141</v>
      </c>
      <c r="T42" s="375" t="s">
        <v>198</v>
      </c>
      <c r="U42" s="58" t="s">
        <v>1720</v>
      </c>
    </row>
    <row r="43" spans="1:21" s="148" customFormat="1" ht="46.8" x14ac:dyDescent="0.3">
      <c r="A43" s="60" t="s">
        <v>364</v>
      </c>
      <c r="B43" s="74" t="s">
        <v>365</v>
      </c>
      <c r="C43" s="168" t="s">
        <v>14</v>
      </c>
      <c r="D43" s="62">
        <v>20</v>
      </c>
      <c r="E43" s="88">
        <v>14.4</v>
      </c>
      <c r="F43" s="62">
        <v>17.3</v>
      </c>
      <c r="G43" s="62">
        <v>14</v>
      </c>
      <c r="H43" s="62" t="s">
        <v>53</v>
      </c>
      <c r="I43" s="774">
        <f t="shared" si="6"/>
        <v>21.2592</v>
      </c>
      <c r="J43" s="56">
        <v>0.05</v>
      </c>
      <c r="K43" s="56">
        <v>0.02</v>
      </c>
      <c r="L43" s="56">
        <v>0.03</v>
      </c>
      <c r="M43" s="56">
        <v>0.04</v>
      </c>
      <c r="N43" s="56">
        <v>0.01</v>
      </c>
      <c r="O43" s="56">
        <v>0.1</v>
      </c>
      <c r="P43" s="56">
        <v>0</v>
      </c>
      <c r="Q43" s="56">
        <f t="shared" si="7"/>
        <v>0.25</v>
      </c>
      <c r="R43" s="774">
        <f>S43*1.2</f>
        <v>15.9444</v>
      </c>
      <c r="S43" s="775">
        <v>13.287000000000001</v>
      </c>
      <c r="T43" s="375" t="s">
        <v>198</v>
      </c>
      <c r="U43" s="58" t="s">
        <v>1720</v>
      </c>
    </row>
    <row r="44" spans="1:21" x14ac:dyDescent="0.3">
      <c r="A44" s="287" t="s">
        <v>366</v>
      </c>
      <c r="B44" s="172"/>
      <c r="C44" s="242"/>
      <c r="D44" s="242"/>
      <c r="E44" s="242"/>
      <c r="F44" s="242"/>
      <c r="G44" s="242"/>
      <c r="H44" s="242"/>
      <c r="I44" s="777"/>
      <c r="J44" s="242"/>
      <c r="K44" s="242"/>
      <c r="L44" s="242"/>
      <c r="M44" s="242"/>
      <c r="N44" s="242"/>
      <c r="O44" s="242"/>
      <c r="P44" s="242"/>
      <c r="Q44" s="242"/>
      <c r="R44" s="777"/>
      <c r="S44" s="777"/>
      <c r="T44" s="242"/>
      <c r="U44" s="242"/>
    </row>
    <row r="45" spans="1:21" x14ac:dyDescent="0.3">
      <c r="A45" s="254"/>
      <c r="B45" s="300"/>
      <c r="C45" s="242"/>
      <c r="D45" s="242"/>
      <c r="E45" s="242"/>
      <c r="F45" s="242"/>
      <c r="G45" s="242"/>
      <c r="H45" s="242"/>
      <c r="I45" s="777"/>
      <c r="J45" s="242"/>
      <c r="K45" s="242"/>
      <c r="L45" s="242"/>
      <c r="M45" s="242"/>
      <c r="N45" s="242"/>
      <c r="O45" s="242"/>
      <c r="P45" s="242"/>
      <c r="Q45" s="242"/>
      <c r="R45" s="777"/>
      <c r="S45" s="777"/>
      <c r="T45" s="242"/>
      <c r="U45" s="242"/>
    </row>
    <row r="46" spans="1:21" x14ac:dyDescent="0.3">
      <c r="A46" s="254"/>
      <c r="B46" s="300"/>
      <c r="C46" s="242"/>
      <c r="D46" s="242"/>
      <c r="E46" s="242"/>
      <c r="F46" s="242"/>
      <c r="G46" s="242"/>
      <c r="H46" s="242"/>
      <c r="I46" s="777"/>
      <c r="J46" s="242"/>
      <c r="K46" s="242"/>
      <c r="L46" s="242"/>
      <c r="M46" s="242"/>
      <c r="N46" s="242"/>
      <c r="O46" s="242"/>
      <c r="P46" s="242"/>
      <c r="Q46" s="242"/>
      <c r="R46" s="777"/>
      <c r="S46" s="777"/>
      <c r="T46" s="242"/>
      <c r="U46" s="242"/>
    </row>
    <row r="47" spans="1:21" x14ac:dyDescent="0.3">
      <c r="A47" s="254"/>
      <c r="B47" s="300"/>
      <c r="C47" s="242"/>
      <c r="D47" s="242"/>
      <c r="E47" s="242"/>
      <c r="F47" s="242"/>
      <c r="G47" s="242"/>
      <c r="H47" s="242"/>
      <c r="I47" s="777"/>
      <c r="J47" s="242"/>
      <c r="K47" s="242"/>
      <c r="L47" s="242"/>
      <c r="M47" s="242"/>
      <c r="N47" s="242"/>
      <c r="O47" s="242"/>
      <c r="P47" s="242"/>
      <c r="Q47" s="242"/>
      <c r="R47" s="777"/>
      <c r="S47" s="777"/>
      <c r="T47" s="242"/>
    </row>
  </sheetData>
  <sheetProtection algorithmName="SHA-512" hashValue="zW42XpwuhVHCtOp4/9R3GqDhphbg4Ai5zGcz4bFbmlbZ3Kfh7MCAXHVGUzol7tQVMPke9Mrb/FCebYE6Y9/X2Q==" saltValue="sBE3D88tcC/KXL5vYSTnRg==" spinCount="100000" sheet="1" objects="1" scenarios="1"/>
  <autoFilter ref="A3:U44"/>
  <mergeCells count="14">
    <mergeCell ref="U1:U2"/>
    <mergeCell ref="T1:T2"/>
    <mergeCell ref="A5:S5"/>
    <mergeCell ref="O1:O2"/>
    <mergeCell ref="P1:P2"/>
    <mergeCell ref="Q1:Q2"/>
    <mergeCell ref="R1:R2"/>
    <mergeCell ref="S1:S2"/>
    <mergeCell ref="I1:I2"/>
    <mergeCell ref="J1:J2"/>
    <mergeCell ref="K1:K2"/>
    <mergeCell ref="L1:L2"/>
    <mergeCell ref="M1:M2"/>
    <mergeCell ref="N1:N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5" firstPageNumber="20" fitToHeight="4" orientation="landscape" useFirstPageNumber="1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0"/>
  <sheetViews>
    <sheetView view="pageBreakPreview" zoomScale="55" zoomScaleSheetLayoutView="55" workbookViewId="0">
      <pane xSplit="2" ySplit="6" topLeftCell="C55" activePane="bottomRight" state="frozen"/>
      <selection activeCell="Z7" sqref="Z7:AB143"/>
      <selection pane="topRight" activeCell="Z7" sqref="Z7:AB143"/>
      <selection pane="bottomLeft" activeCell="Z7" sqref="Z7:AB143"/>
      <selection pane="bottomRight" activeCell="I1" sqref="I1:W1048576"/>
    </sheetView>
  </sheetViews>
  <sheetFormatPr defaultColWidth="11.44140625" defaultRowHeight="13.8" x14ac:dyDescent="0.3"/>
  <cols>
    <col min="1" max="1" width="21.5546875" style="159" customWidth="1"/>
    <col min="2" max="2" width="37.88671875" style="159" customWidth="1"/>
    <col min="3" max="3" width="17.44140625" style="475" customWidth="1"/>
    <col min="4" max="4" width="9.109375" style="159" customWidth="1"/>
    <col min="5" max="5" width="11.5546875" style="159" customWidth="1"/>
    <col min="6" max="6" width="9.88671875" style="159" customWidth="1"/>
    <col min="7" max="7" width="11" style="159" customWidth="1"/>
    <col min="8" max="8" width="14.5546875" style="159" customWidth="1"/>
    <col min="9" max="9" width="11.44140625" style="770" customWidth="1"/>
    <col min="10" max="10" width="15.44140625" style="159" hidden="1" customWidth="1"/>
    <col min="11" max="11" width="16" style="159" hidden="1" customWidth="1"/>
    <col min="12" max="14" width="11.44140625" style="159" hidden="1" customWidth="1"/>
    <col min="15" max="15" width="15.44140625" style="159" hidden="1" customWidth="1"/>
    <col min="16" max="16" width="15" style="159" hidden="1" customWidth="1"/>
    <col min="17" max="17" width="14.5546875" style="159" hidden="1" customWidth="1"/>
    <col min="18" max="19" width="16.109375" style="761" hidden="1" customWidth="1"/>
    <col min="20" max="20" width="17.33203125" style="159" customWidth="1"/>
    <col min="21" max="21" width="14.109375" style="159" customWidth="1"/>
    <col min="22" max="16384" width="11.44140625" style="159"/>
  </cols>
  <sheetData>
    <row r="1" spans="1:21" s="249" customFormat="1" ht="66.75" customHeight="1" x14ac:dyDescent="0.25">
      <c r="A1" s="276" t="s">
        <v>0</v>
      </c>
      <c r="B1" s="277" t="s">
        <v>1</v>
      </c>
      <c r="C1" s="276" t="s">
        <v>2</v>
      </c>
      <c r="D1" s="276" t="s">
        <v>3</v>
      </c>
      <c r="E1" s="276" t="s">
        <v>3</v>
      </c>
      <c r="F1" s="276" t="s">
        <v>4</v>
      </c>
      <c r="G1" s="276" t="s">
        <v>5</v>
      </c>
      <c r="H1" s="276" t="s">
        <v>6</v>
      </c>
      <c r="I1" s="974" t="s">
        <v>1721</v>
      </c>
      <c r="J1" s="974" t="s">
        <v>78</v>
      </c>
      <c r="K1" s="974" t="s">
        <v>74</v>
      </c>
      <c r="L1" s="974" t="s">
        <v>76</v>
      </c>
      <c r="M1" s="974" t="s">
        <v>73</v>
      </c>
      <c r="N1" s="974" t="s">
        <v>72</v>
      </c>
      <c r="O1" s="974" t="s">
        <v>75</v>
      </c>
      <c r="P1" s="974" t="s">
        <v>77</v>
      </c>
      <c r="Q1" s="974" t="s">
        <v>86</v>
      </c>
      <c r="R1" s="974" t="s">
        <v>2784</v>
      </c>
      <c r="S1" s="974" t="s">
        <v>2789</v>
      </c>
      <c r="T1" s="974" t="s">
        <v>196</v>
      </c>
      <c r="U1" s="974" t="s">
        <v>1717</v>
      </c>
    </row>
    <row r="2" spans="1:21" s="249" customFormat="1" ht="104.25" customHeight="1" x14ac:dyDescent="0.25">
      <c r="A2" s="278"/>
      <c r="B2" s="279"/>
      <c r="C2" s="278" t="s">
        <v>7</v>
      </c>
      <c r="D2" s="278" t="s">
        <v>8</v>
      </c>
      <c r="E2" s="278" t="s">
        <v>9</v>
      </c>
      <c r="F2" s="278" t="s">
        <v>10</v>
      </c>
      <c r="G2" s="278"/>
      <c r="H2" s="278" t="s">
        <v>11</v>
      </c>
      <c r="I2" s="975"/>
      <c r="J2" s="975"/>
      <c r="K2" s="975"/>
      <c r="L2" s="975"/>
      <c r="M2" s="975"/>
      <c r="N2" s="975"/>
      <c r="O2" s="975"/>
      <c r="P2" s="975"/>
      <c r="Q2" s="977"/>
      <c r="R2" s="977"/>
      <c r="S2" s="977"/>
      <c r="T2" s="975"/>
      <c r="U2" s="975"/>
    </row>
    <row r="3" spans="1:21" s="249" customFormat="1" ht="216.75" customHeight="1" x14ac:dyDescent="0.25">
      <c r="A3" s="280" t="s">
        <v>39</v>
      </c>
      <c r="B3" s="740" t="s">
        <v>41</v>
      </c>
      <c r="C3" s="740" t="s">
        <v>42</v>
      </c>
      <c r="D3" s="740" t="s">
        <v>43</v>
      </c>
      <c r="E3" s="740" t="s">
        <v>44</v>
      </c>
      <c r="F3" s="740" t="s">
        <v>45</v>
      </c>
      <c r="G3" s="740" t="s">
        <v>191</v>
      </c>
      <c r="H3" s="745" t="s">
        <v>46</v>
      </c>
      <c r="I3" s="745" t="s">
        <v>1722</v>
      </c>
      <c r="J3" s="745" t="s">
        <v>79</v>
      </c>
      <c r="K3" s="745" t="s">
        <v>80</v>
      </c>
      <c r="L3" s="745" t="s">
        <v>81</v>
      </c>
      <c r="M3" s="745" t="s">
        <v>82</v>
      </c>
      <c r="N3" s="745" t="s">
        <v>83</v>
      </c>
      <c r="O3" s="745" t="s">
        <v>84</v>
      </c>
      <c r="P3" s="745" t="s">
        <v>85</v>
      </c>
      <c r="Q3" s="745" t="s">
        <v>87</v>
      </c>
      <c r="R3" s="745" t="s">
        <v>2783</v>
      </c>
      <c r="S3" s="745" t="s">
        <v>2790</v>
      </c>
      <c r="T3" s="745" t="s">
        <v>197</v>
      </c>
      <c r="U3" s="740" t="s">
        <v>1718</v>
      </c>
    </row>
    <row r="4" spans="1:21" s="470" customFormat="1" ht="20.399999999999999" x14ac:dyDescent="0.3">
      <c r="A4" s="468" t="s">
        <v>367</v>
      </c>
      <c r="B4" s="469"/>
      <c r="C4" s="469"/>
      <c r="D4" s="469"/>
      <c r="E4" s="469"/>
      <c r="F4" s="469"/>
      <c r="G4" s="469"/>
      <c r="H4" s="469"/>
      <c r="I4" s="746"/>
      <c r="J4" s="469"/>
      <c r="K4" s="469"/>
      <c r="L4" s="469"/>
      <c r="M4" s="469"/>
      <c r="N4" s="469"/>
      <c r="O4" s="469"/>
      <c r="P4" s="469"/>
      <c r="Q4" s="469"/>
      <c r="R4" s="746"/>
      <c r="S4" s="746"/>
      <c r="T4" s="469"/>
      <c r="U4" s="469"/>
    </row>
    <row r="5" spans="1:21" ht="18" x14ac:dyDescent="0.3">
      <c r="A5" s="84"/>
      <c r="B5" s="84"/>
      <c r="C5" s="84"/>
      <c r="D5" s="84"/>
      <c r="E5" s="84"/>
      <c r="F5" s="84"/>
      <c r="G5" s="84"/>
      <c r="H5" s="84"/>
      <c r="I5" s="747"/>
      <c r="J5" s="84"/>
      <c r="K5" s="84"/>
      <c r="L5" s="84"/>
      <c r="M5" s="84"/>
      <c r="N5" s="84"/>
      <c r="O5" s="84"/>
      <c r="P5" s="84"/>
      <c r="Q5" s="84"/>
      <c r="R5" s="747"/>
      <c r="S5" s="747"/>
      <c r="T5" s="84"/>
      <c r="U5" s="84"/>
    </row>
    <row r="6" spans="1:21" ht="18" x14ac:dyDescent="0.3">
      <c r="A6" s="226" t="s">
        <v>368</v>
      </c>
      <c r="B6" s="227"/>
      <c r="C6" s="228"/>
      <c r="D6" s="228"/>
      <c r="E6" s="228"/>
      <c r="F6" s="147"/>
      <c r="G6" s="135"/>
      <c r="H6" s="135"/>
      <c r="I6" s="748"/>
      <c r="J6" s="687"/>
      <c r="K6" s="687"/>
      <c r="L6" s="687"/>
      <c r="M6" s="687"/>
      <c r="N6" s="687"/>
      <c r="O6" s="687"/>
      <c r="P6" s="687"/>
      <c r="Q6" s="687"/>
      <c r="R6" s="748"/>
      <c r="S6" s="748"/>
      <c r="T6" s="687"/>
      <c r="U6" s="687"/>
    </row>
    <row r="7" spans="1:21" ht="46.8" x14ac:dyDescent="0.3">
      <c r="A7" s="60" t="s">
        <v>369</v>
      </c>
      <c r="B7" s="87" t="s">
        <v>2035</v>
      </c>
      <c r="C7" s="168" t="s">
        <v>370</v>
      </c>
      <c r="D7" s="62">
        <v>1</v>
      </c>
      <c r="E7" s="88">
        <v>1.37</v>
      </c>
      <c r="F7" s="62">
        <v>4.5</v>
      </c>
      <c r="G7" s="62">
        <v>16</v>
      </c>
      <c r="H7" s="62" t="s">
        <v>17</v>
      </c>
      <c r="I7" s="749">
        <f t="shared" ref="I7:I26" si="0">R7/(1-Q7)</f>
        <v>334.46159999999998</v>
      </c>
      <c r="J7" s="65">
        <v>0.05</v>
      </c>
      <c r="K7" s="65">
        <v>0.02</v>
      </c>
      <c r="L7" s="65">
        <v>0.03</v>
      </c>
      <c r="M7" s="65">
        <v>0.04</v>
      </c>
      <c r="N7" s="65">
        <v>0.01</v>
      </c>
      <c r="O7" s="65">
        <v>0.1</v>
      </c>
      <c r="P7" s="65">
        <v>0</v>
      </c>
      <c r="Q7" s="65">
        <f t="shared" ref="Q7:Q26" si="1">SUM(J7:P7)</f>
        <v>0.25</v>
      </c>
      <c r="R7" s="749">
        <f>S7*1.2</f>
        <v>250.84619999999998</v>
      </c>
      <c r="S7" s="749">
        <v>209.0385</v>
      </c>
      <c r="T7" s="69" t="s">
        <v>371</v>
      </c>
      <c r="U7" s="58" t="s">
        <v>1720</v>
      </c>
    </row>
    <row r="8" spans="1:21" ht="46.8" x14ac:dyDescent="0.3">
      <c r="A8" s="60" t="s">
        <v>372</v>
      </c>
      <c r="B8" s="87" t="s">
        <v>2036</v>
      </c>
      <c r="C8" s="168" t="s">
        <v>370</v>
      </c>
      <c r="D8" s="62">
        <v>2</v>
      </c>
      <c r="E8" s="88">
        <v>2.74</v>
      </c>
      <c r="F8" s="62">
        <v>9</v>
      </c>
      <c r="G8" s="62">
        <v>16</v>
      </c>
      <c r="H8" s="62" t="s">
        <v>17</v>
      </c>
      <c r="I8" s="749">
        <f t="shared" si="0"/>
        <v>309.13184000000001</v>
      </c>
      <c r="J8" s="65">
        <v>0.05</v>
      </c>
      <c r="K8" s="65">
        <v>0.02</v>
      </c>
      <c r="L8" s="65">
        <v>0.03</v>
      </c>
      <c r="M8" s="65">
        <v>0.04</v>
      </c>
      <c r="N8" s="65">
        <v>0.01</v>
      </c>
      <c r="O8" s="65">
        <v>0.1</v>
      </c>
      <c r="P8" s="65">
        <v>0</v>
      </c>
      <c r="Q8" s="65">
        <f t="shared" si="1"/>
        <v>0.25</v>
      </c>
      <c r="R8" s="749">
        <f t="shared" ref="R8:R26" si="2">S8*1.2</f>
        <v>231.84888000000001</v>
      </c>
      <c r="S8" s="749">
        <v>193.20740000000001</v>
      </c>
      <c r="T8" s="69" t="s">
        <v>371</v>
      </c>
      <c r="U8" s="58" t="s">
        <v>1720</v>
      </c>
    </row>
    <row r="9" spans="1:21" ht="62.4" x14ac:dyDescent="0.3">
      <c r="A9" s="60" t="s">
        <v>373</v>
      </c>
      <c r="B9" s="87" t="s">
        <v>2037</v>
      </c>
      <c r="C9" s="168" t="s">
        <v>374</v>
      </c>
      <c r="D9" s="62">
        <v>1</v>
      </c>
      <c r="E9" s="88">
        <v>1.26</v>
      </c>
      <c r="F9" s="88">
        <v>9.1359999999999992</v>
      </c>
      <c r="G9" s="62">
        <v>16</v>
      </c>
      <c r="H9" s="62" t="s">
        <v>69</v>
      </c>
      <c r="I9" s="749">
        <f t="shared" si="0"/>
        <v>418.11408</v>
      </c>
      <c r="J9" s="65">
        <v>0.05</v>
      </c>
      <c r="K9" s="65">
        <v>0.02</v>
      </c>
      <c r="L9" s="65">
        <v>0.03</v>
      </c>
      <c r="M9" s="65">
        <v>0.04</v>
      </c>
      <c r="N9" s="65">
        <v>0.01</v>
      </c>
      <c r="O9" s="65">
        <v>0.1</v>
      </c>
      <c r="P9" s="65">
        <v>0</v>
      </c>
      <c r="Q9" s="65">
        <f t="shared" si="1"/>
        <v>0.25</v>
      </c>
      <c r="R9" s="749">
        <f t="shared" si="2"/>
        <v>313.58555999999999</v>
      </c>
      <c r="S9" s="749">
        <v>261.32130000000001</v>
      </c>
      <c r="T9" s="69" t="s">
        <v>371</v>
      </c>
      <c r="U9" s="58" t="s">
        <v>1720</v>
      </c>
    </row>
    <row r="10" spans="1:21" ht="62.4" x14ac:dyDescent="0.3">
      <c r="A10" s="60" t="s">
        <v>375</v>
      </c>
      <c r="B10" s="87" t="s">
        <v>2038</v>
      </c>
      <c r="C10" s="168" t="s">
        <v>374</v>
      </c>
      <c r="D10" s="62">
        <v>2</v>
      </c>
      <c r="E10" s="88">
        <v>2.52</v>
      </c>
      <c r="F10" s="88">
        <v>13.671999999999999</v>
      </c>
      <c r="G10" s="62">
        <v>16</v>
      </c>
      <c r="H10" s="62" t="s">
        <v>17</v>
      </c>
      <c r="I10" s="749">
        <f t="shared" si="0"/>
        <v>394.44879999999995</v>
      </c>
      <c r="J10" s="65">
        <v>0.05</v>
      </c>
      <c r="K10" s="65">
        <v>0.02</v>
      </c>
      <c r="L10" s="65">
        <v>0.03</v>
      </c>
      <c r="M10" s="65">
        <v>0.04</v>
      </c>
      <c r="N10" s="65">
        <v>0.01</v>
      </c>
      <c r="O10" s="65">
        <v>0.1</v>
      </c>
      <c r="P10" s="65">
        <v>0</v>
      </c>
      <c r="Q10" s="65">
        <f t="shared" si="1"/>
        <v>0.25</v>
      </c>
      <c r="R10" s="749">
        <f t="shared" si="2"/>
        <v>295.83659999999998</v>
      </c>
      <c r="S10" s="749">
        <v>246.53049999999999</v>
      </c>
      <c r="T10" s="69" t="s">
        <v>371</v>
      </c>
      <c r="U10" s="58" t="s">
        <v>1720</v>
      </c>
    </row>
    <row r="11" spans="1:21" ht="62.4" x14ac:dyDescent="0.3">
      <c r="A11" s="60" t="s">
        <v>376</v>
      </c>
      <c r="B11" s="87" t="s">
        <v>2883</v>
      </c>
      <c r="C11" s="168" t="s">
        <v>374</v>
      </c>
      <c r="D11" s="62">
        <v>1</v>
      </c>
      <c r="E11" s="88">
        <v>1.07</v>
      </c>
      <c r="F11" s="88">
        <v>8.452</v>
      </c>
      <c r="G11" s="62">
        <v>16</v>
      </c>
      <c r="H11" s="62" t="s">
        <v>69</v>
      </c>
      <c r="I11" s="749">
        <f t="shared" si="0"/>
        <v>418.11408</v>
      </c>
      <c r="J11" s="65">
        <v>0.05</v>
      </c>
      <c r="K11" s="65">
        <v>0.02</v>
      </c>
      <c r="L11" s="65">
        <v>0.03</v>
      </c>
      <c r="M11" s="65">
        <v>0.04</v>
      </c>
      <c r="N11" s="65">
        <v>0.01</v>
      </c>
      <c r="O11" s="65">
        <v>0.1</v>
      </c>
      <c r="P11" s="65">
        <v>0</v>
      </c>
      <c r="Q11" s="65">
        <f t="shared" si="1"/>
        <v>0.25</v>
      </c>
      <c r="R11" s="749">
        <f t="shared" si="2"/>
        <v>313.58555999999999</v>
      </c>
      <c r="S11" s="749">
        <v>261.32130000000001</v>
      </c>
      <c r="T11" s="69" t="s">
        <v>371</v>
      </c>
      <c r="U11" s="58" t="s">
        <v>1720</v>
      </c>
    </row>
    <row r="12" spans="1:21" ht="62.4" x14ac:dyDescent="0.3">
      <c r="A12" s="60" t="s">
        <v>377</v>
      </c>
      <c r="B12" s="87" t="s">
        <v>2884</v>
      </c>
      <c r="C12" s="168" t="s">
        <v>374</v>
      </c>
      <c r="D12" s="62">
        <v>2</v>
      </c>
      <c r="E12" s="88">
        <v>2.14</v>
      </c>
      <c r="F12" s="88">
        <v>12.303999999999998</v>
      </c>
      <c r="G12" s="62">
        <v>16</v>
      </c>
      <c r="H12" s="62" t="s">
        <v>17</v>
      </c>
      <c r="I12" s="749">
        <f t="shared" si="0"/>
        <v>394.44879999999995</v>
      </c>
      <c r="J12" s="65">
        <v>0.05</v>
      </c>
      <c r="K12" s="65">
        <v>0.02</v>
      </c>
      <c r="L12" s="65">
        <v>0.03</v>
      </c>
      <c r="M12" s="65">
        <v>0.04</v>
      </c>
      <c r="N12" s="65">
        <v>0.01</v>
      </c>
      <c r="O12" s="65">
        <v>0.1</v>
      </c>
      <c r="P12" s="65">
        <v>0</v>
      </c>
      <c r="Q12" s="65">
        <f t="shared" si="1"/>
        <v>0.25</v>
      </c>
      <c r="R12" s="749">
        <f t="shared" si="2"/>
        <v>295.83659999999998</v>
      </c>
      <c r="S12" s="749">
        <v>246.53049999999999</v>
      </c>
      <c r="T12" s="69" t="s">
        <v>371</v>
      </c>
      <c r="U12" s="58" t="s">
        <v>1720</v>
      </c>
    </row>
    <row r="13" spans="1:21" ht="46.8" x14ac:dyDescent="0.3">
      <c r="A13" s="60" t="s">
        <v>378</v>
      </c>
      <c r="B13" s="87" t="s">
        <v>2039</v>
      </c>
      <c r="C13" s="168" t="s">
        <v>379</v>
      </c>
      <c r="D13" s="62">
        <v>1</v>
      </c>
      <c r="E13" s="88">
        <v>1.0745864999999999</v>
      </c>
      <c r="F13" s="88">
        <v>8.4685113999999988</v>
      </c>
      <c r="G13" s="62">
        <v>16</v>
      </c>
      <c r="H13" s="62" t="s">
        <v>17</v>
      </c>
      <c r="I13" s="749">
        <f t="shared" si="0"/>
        <v>416.92751999999996</v>
      </c>
      <c r="J13" s="65">
        <v>0.05</v>
      </c>
      <c r="K13" s="65">
        <v>0.02</v>
      </c>
      <c r="L13" s="65">
        <v>0.03</v>
      </c>
      <c r="M13" s="65">
        <v>0.04</v>
      </c>
      <c r="N13" s="65">
        <v>0.01</v>
      </c>
      <c r="O13" s="65">
        <v>0.1</v>
      </c>
      <c r="P13" s="65">
        <v>0</v>
      </c>
      <c r="Q13" s="65">
        <f t="shared" si="1"/>
        <v>0.25</v>
      </c>
      <c r="R13" s="749">
        <f t="shared" si="2"/>
        <v>312.69563999999997</v>
      </c>
      <c r="S13" s="749">
        <v>260.5797</v>
      </c>
      <c r="T13" s="69" t="s">
        <v>371</v>
      </c>
      <c r="U13" s="58" t="s">
        <v>1720</v>
      </c>
    </row>
    <row r="14" spans="1:21" ht="46.8" x14ac:dyDescent="0.3">
      <c r="A14" s="60" t="s">
        <v>380</v>
      </c>
      <c r="B14" s="87" t="s">
        <v>2040</v>
      </c>
      <c r="C14" s="168" t="s">
        <v>379</v>
      </c>
      <c r="D14" s="62">
        <v>2</v>
      </c>
      <c r="E14" s="88">
        <v>2.1491729999999998</v>
      </c>
      <c r="F14" s="88">
        <v>12.337022799999998</v>
      </c>
      <c r="G14" s="62">
        <v>16</v>
      </c>
      <c r="H14" s="62" t="s">
        <v>69</v>
      </c>
      <c r="I14" s="749">
        <f t="shared" si="0"/>
        <v>393.32815999999997</v>
      </c>
      <c r="J14" s="65">
        <v>0.05</v>
      </c>
      <c r="K14" s="65">
        <v>0.02</v>
      </c>
      <c r="L14" s="65">
        <v>0.03</v>
      </c>
      <c r="M14" s="65">
        <v>0.04</v>
      </c>
      <c r="N14" s="65">
        <v>0.01</v>
      </c>
      <c r="O14" s="65">
        <v>0.1</v>
      </c>
      <c r="P14" s="65">
        <v>0</v>
      </c>
      <c r="Q14" s="65">
        <f t="shared" si="1"/>
        <v>0.25</v>
      </c>
      <c r="R14" s="749">
        <f t="shared" si="2"/>
        <v>294.99611999999996</v>
      </c>
      <c r="S14" s="749">
        <v>245.83009999999999</v>
      </c>
      <c r="T14" s="69" t="s">
        <v>371</v>
      </c>
      <c r="U14" s="58" t="s">
        <v>1720</v>
      </c>
    </row>
    <row r="15" spans="1:21" ht="62.4" x14ac:dyDescent="0.3">
      <c r="A15" s="60" t="s">
        <v>381</v>
      </c>
      <c r="B15" s="87" t="s">
        <v>382</v>
      </c>
      <c r="C15" s="168" t="s">
        <v>383</v>
      </c>
      <c r="D15" s="62">
        <v>1</v>
      </c>
      <c r="E15" s="88">
        <v>0.88340660000000004</v>
      </c>
      <c r="F15" s="88">
        <v>7.7802637599999995</v>
      </c>
      <c r="G15" s="62">
        <v>16</v>
      </c>
      <c r="H15" s="62" t="s">
        <v>17</v>
      </c>
      <c r="I15" s="749">
        <f t="shared" si="0"/>
        <v>416.92751999999996</v>
      </c>
      <c r="J15" s="65">
        <v>0.05</v>
      </c>
      <c r="K15" s="65">
        <v>0.02</v>
      </c>
      <c r="L15" s="65">
        <v>0.03</v>
      </c>
      <c r="M15" s="65">
        <v>0.04</v>
      </c>
      <c r="N15" s="65">
        <v>0.01</v>
      </c>
      <c r="O15" s="65">
        <v>0.1</v>
      </c>
      <c r="P15" s="65">
        <v>0</v>
      </c>
      <c r="Q15" s="65">
        <f t="shared" si="1"/>
        <v>0.25</v>
      </c>
      <c r="R15" s="749">
        <f t="shared" si="2"/>
        <v>312.69563999999997</v>
      </c>
      <c r="S15" s="749">
        <v>260.5797</v>
      </c>
      <c r="T15" s="69" t="s">
        <v>371</v>
      </c>
      <c r="U15" s="58" t="s">
        <v>1720</v>
      </c>
    </row>
    <row r="16" spans="1:21" ht="64.8" x14ac:dyDescent="0.3">
      <c r="A16" s="60" t="s">
        <v>384</v>
      </c>
      <c r="B16" s="87" t="s">
        <v>2526</v>
      </c>
      <c r="C16" s="168" t="s">
        <v>383</v>
      </c>
      <c r="D16" s="62">
        <v>2</v>
      </c>
      <c r="E16" s="88">
        <v>1.7668132000000001</v>
      </c>
      <c r="F16" s="88">
        <v>10.960527519999999</v>
      </c>
      <c r="G16" s="62">
        <v>16</v>
      </c>
      <c r="H16" s="62" t="s">
        <v>69</v>
      </c>
      <c r="I16" s="749">
        <f t="shared" si="0"/>
        <v>393.32815999999997</v>
      </c>
      <c r="J16" s="65">
        <v>0.05</v>
      </c>
      <c r="K16" s="65">
        <v>0.02</v>
      </c>
      <c r="L16" s="65">
        <v>0.03</v>
      </c>
      <c r="M16" s="65">
        <v>0.04</v>
      </c>
      <c r="N16" s="65">
        <v>0.01</v>
      </c>
      <c r="O16" s="65">
        <v>0.1</v>
      </c>
      <c r="P16" s="65">
        <v>0</v>
      </c>
      <c r="Q16" s="65">
        <f t="shared" si="1"/>
        <v>0.25</v>
      </c>
      <c r="R16" s="749">
        <f t="shared" si="2"/>
        <v>294.99611999999996</v>
      </c>
      <c r="S16" s="749">
        <v>245.83009999999999</v>
      </c>
      <c r="T16" s="69" t="s">
        <v>371</v>
      </c>
      <c r="U16" s="58" t="s">
        <v>1720</v>
      </c>
    </row>
    <row r="17" spans="1:21" ht="46.8" x14ac:dyDescent="0.3">
      <c r="A17" s="60" t="s">
        <v>385</v>
      </c>
      <c r="B17" s="87" t="s">
        <v>386</v>
      </c>
      <c r="C17" s="168" t="s">
        <v>387</v>
      </c>
      <c r="D17" s="62">
        <v>1</v>
      </c>
      <c r="E17" s="88">
        <v>1.1875499999999999</v>
      </c>
      <c r="F17" s="88">
        <v>8.8751799999999985</v>
      </c>
      <c r="G17" s="62">
        <v>16</v>
      </c>
      <c r="H17" s="62" t="s">
        <v>17</v>
      </c>
      <c r="I17" s="749">
        <f t="shared" si="0"/>
        <v>416.92751999999996</v>
      </c>
      <c r="J17" s="65">
        <v>0.05</v>
      </c>
      <c r="K17" s="65">
        <v>0.02</v>
      </c>
      <c r="L17" s="65">
        <v>0.03</v>
      </c>
      <c r="M17" s="65">
        <v>0.04</v>
      </c>
      <c r="N17" s="65">
        <v>0.01</v>
      </c>
      <c r="O17" s="65">
        <v>0.1</v>
      </c>
      <c r="P17" s="65">
        <v>0</v>
      </c>
      <c r="Q17" s="65">
        <f t="shared" si="1"/>
        <v>0.25</v>
      </c>
      <c r="R17" s="749">
        <f t="shared" si="2"/>
        <v>312.69563999999997</v>
      </c>
      <c r="S17" s="749">
        <v>260.5797</v>
      </c>
      <c r="T17" s="69" t="s">
        <v>371</v>
      </c>
      <c r="U17" s="58" t="s">
        <v>1720</v>
      </c>
    </row>
    <row r="18" spans="1:21" ht="46.8" x14ac:dyDescent="0.3">
      <c r="A18" s="60" t="s">
        <v>388</v>
      </c>
      <c r="B18" s="87" t="s">
        <v>389</v>
      </c>
      <c r="C18" s="168" t="s">
        <v>387</v>
      </c>
      <c r="D18" s="62">
        <v>2</v>
      </c>
      <c r="E18" s="88">
        <v>2.3750999999999998</v>
      </c>
      <c r="F18" s="88">
        <v>13.150359999999997</v>
      </c>
      <c r="G18" s="62">
        <v>16</v>
      </c>
      <c r="H18" s="62" t="s">
        <v>221</v>
      </c>
      <c r="I18" s="749">
        <f t="shared" si="0"/>
        <v>393.32815999999997</v>
      </c>
      <c r="J18" s="65">
        <v>0.05</v>
      </c>
      <c r="K18" s="65">
        <v>0.02</v>
      </c>
      <c r="L18" s="65">
        <v>0.03</v>
      </c>
      <c r="M18" s="65">
        <v>0.04</v>
      </c>
      <c r="N18" s="65">
        <v>0.01</v>
      </c>
      <c r="O18" s="65">
        <v>0.1</v>
      </c>
      <c r="P18" s="65">
        <v>0</v>
      </c>
      <c r="Q18" s="65">
        <f t="shared" si="1"/>
        <v>0.25</v>
      </c>
      <c r="R18" s="749">
        <f t="shared" si="2"/>
        <v>294.99611999999996</v>
      </c>
      <c r="S18" s="749">
        <v>245.83009999999999</v>
      </c>
      <c r="T18" s="69" t="s">
        <v>371</v>
      </c>
      <c r="U18" s="58" t="s">
        <v>1720</v>
      </c>
    </row>
    <row r="19" spans="1:21" ht="78" x14ac:dyDescent="0.3">
      <c r="A19" s="60" t="s">
        <v>390</v>
      </c>
      <c r="B19" s="87" t="s">
        <v>2041</v>
      </c>
      <c r="C19" s="168" t="s">
        <v>391</v>
      </c>
      <c r="D19" s="62">
        <v>1</v>
      </c>
      <c r="E19" s="88">
        <v>1.1934</v>
      </c>
      <c r="F19" s="88">
        <v>8.8962399999999988</v>
      </c>
      <c r="G19" s="62">
        <v>16</v>
      </c>
      <c r="H19" s="62" t="s">
        <v>221</v>
      </c>
      <c r="I19" s="749">
        <f t="shared" si="0"/>
        <v>418.11408</v>
      </c>
      <c r="J19" s="65">
        <v>0.05</v>
      </c>
      <c r="K19" s="65">
        <v>0.02</v>
      </c>
      <c r="L19" s="65">
        <v>0.03</v>
      </c>
      <c r="M19" s="65">
        <v>0.04</v>
      </c>
      <c r="N19" s="65">
        <v>0.01</v>
      </c>
      <c r="O19" s="65">
        <v>0.1</v>
      </c>
      <c r="P19" s="65">
        <v>0</v>
      </c>
      <c r="Q19" s="65">
        <f t="shared" si="1"/>
        <v>0.25</v>
      </c>
      <c r="R19" s="749">
        <f t="shared" si="2"/>
        <v>313.58555999999999</v>
      </c>
      <c r="S19" s="749">
        <v>261.32130000000001</v>
      </c>
      <c r="T19" s="69" t="s">
        <v>371</v>
      </c>
      <c r="U19" s="58" t="s">
        <v>1720</v>
      </c>
    </row>
    <row r="20" spans="1:21" ht="78" x14ac:dyDescent="0.3">
      <c r="A20" s="60" t="s">
        <v>392</v>
      </c>
      <c r="B20" s="87" t="s">
        <v>2042</v>
      </c>
      <c r="C20" s="168" t="s">
        <v>391</v>
      </c>
      <c r="D20" s="62">
        <v>2</v>
      </c>
      <c r="E20" s="88">
        <v>2.3868</v>
      </c>
      <c r="F20" s="88">
        <v>13.19248</v>
      </c>
      <c r="G20" s="62">
        <v>16</v>
      </c>
      <c r="H20" s="62" t="s">
        <v>221</v>
      </c>
      <c r="I20" s="749">
        <f t="shared" si="0"/>
        <v>394.44879999999995</v>
      </c>
      <c r="J20" s="65">
        <v>0.05</v>
      </c>
      <c r="K20" s="65">
        <v>0.02</v>
      </c>
      <c r="L20" s="65">
        <v>0.03</v>
      </c>
      <c r="M20" s="65">
        <v>0.04</v>
      </c>
      <c r="N20" s="65">
        <v>0.01</v>
      </c>
      <c r="O20" s="65">
        <v>0.1</v>
      </c>
      <c r="P20" s="65">
        <v>0</v>
      </c>
      <c r="Q20" s="65">
        <f t="shared" si="1"/>
        <v>0.25</v>
      </c>
      <c r="R20" s="749">
        <f t="shared" si="2"/>
        <v>295.83659999999998</v>
      </c>
      <c r="S20" s="749">
        <v>246.53049999999999</v>
      </c>
      <c r="T20" s="69" t="s">
        <v>371</v>
      </c>
      <c r="U20" s="58" t="s">
        <v>1720</v>
      </c>
    </row>
    <row r="21" spans="1:21" ht="78" x14ac:dyDescent="0.3">
      <c r="A21" s="60" t="s">
        <v>393</v>
      </c>
      <c r="B21" s="87" t="s">
        <v>2043</v>
      </c>
      <c r="C21" s="168" t="s">
        <v>391</v>
      </c>
      <c r="D21" s="62">
        <v>1</v>
      </c>
      <c r="E21" s="88">
        <v>1.1934</v>
      </c>
      <c r="F21" s="88">
        <v>8.8962399999999988</v>
      </c>
      <c r="G21" s="62">
        <v>16</v>
      </c>
      <c r="H21" s="62" t="s">
        <v>221</v>
      </c>
      <c r="I21" s="749">
        <f t="shared" si="0"/>
        <v>418.11408</v>
      </c>
      <c r="J21" s="65">
        <v>0.05</v>
      </c>
      <c r="K21" s="65">
        <v>0.02</v>
      </c>
      <c r="L21" s="65">
        <v>0.03</v>
      </c>
      <c r="M21" s="65">
        <v>0.04</v>
      </c>
      <c r="N21" s="65">
        <v>0.01</v>
      </c>
      <c r="O21" s="65">
        <v>0.1</v>
      </c>
      <c r="P21" s="65">
        <v>0</v>
      </c>
      <c r="Q21" s="65">
        <f t="shared" si="1"/>
        <v>0.25</v>
      </c>
      <c r="R21" s="749">
        <f t="shared" si="2"/>
        <v>313.58555999999999</v>
      </c>
      <c r="S21" s="749">
        <v>261.32130000000001</v>
      </c>
      <c r="T21" s="69" t="s">
        <v>371</v>
      </c>
      <c r="U21" s="58" t="s">
        <v>1720</v>
      </c>
    </row>
    <row r="22" spans="1:21" ht="78" x14ac:dyDescent="0.3">
      <c r="A22" s="60" t="s">
        <v>394</v>
      </c>
      <c r="B22" s="87" t="s">
        <v>2044</v>
      </c>
      <c r="C22" s="168" t="s">
        <v>391</v>
      </c>
      <c r="D22" s="62">
        <v>2</v>
      </c>
      <c r="E22" s="88">
        <v>2.3868</v>
      </c>
      <c r="F22" s="88">
        <v>13.19248</v>
      </c>
      <c r="G22" s="62">
        <v>16</v>
      </c>
      <c r="H22" s="62" t="s">
        <v>221</v>
      </c>
      <c r="I22" s="749">
        <f t="shared" si="0"/>
        <v>394.44879999999995</v>
      </c>
      <c r="J22" s="65">
        <v>0.05</v>
      </c>
      <c r="K22" s="65">
        <v>0.02</v>
      </c>
      <c r="L22" s="65">
        <v>0.03</v>
      </c>
      <c r="M22" s="65">
        <v>0.04</v>
      </c>
      <c r="N22" s="65">
        <v>0.01</v>
      </c>
      <c r="O22" s="65">
        <v>0.1</v>
      </c>
      <c r="P22" s="65">
        <v>0</v>
      </c>
      <c r="Q22" s="65">
        <f t="shared" si="1"/>
        <v>0.25</v>
      </c>
      <c r="R22" s="749">
        <f t="shared" si="2"/>
        <v>295.83659999999998</v>
      </c>
      <c r="S22" s="749">
        <v>246.53049999999999</v>
      </c>
      <c r="T22" s="69" t="s">
        <v>371</v>
      </c>
      <c r="U22" s="58" t="s">
        <v>1720</v>
      </c>
    </row>
    <row r="23" spans="1:21" ht="62.4" x14ac:dyDescent="0.3">
      <c r="A23" s="60" t="s">
        <v>395</v>
      </c>
      <c r="B23" s="87" t="s">
        <v>2045</v>
      </c>
      <c r="C23" s="168" t="s">
        <v>396</v>
      </c>
      <c r="D23" s="62">
        <v>1</v>
      </c>
      <c r="E23" s="88">
        <v>2.0825999999999998</v>
      </c>
      <c r="F23" s="88">
        <v>14.497359999999999</v>
      </c>
      <c r="G23" s="62">
        <v>16</v>
      </c>
      <c r="H23" s="62" t="s">
        <v>69</v>
      </c>
      <c r="I23" s="749">
        <f t="shared" si="0"/>
        <v>543.87295999999992</v>
      </c>
      <c r="J23" s="65">
        <v>0.05</v>
      </c>
      <c r="K23" s="65">
        <v>0.02</v>
      </c>
      <c r="L23" s="65">
        <v>0.03</v>
      </c>
      <c r="M23" s="65">
        <v>0.04</v>
      </c>
      <c r="N23" s="65">
        <v>0.01</v>
      </c>
      <c r="O23" s="65">
        <v>0.1</v>
      </c>
      <c r="P23" s="65">
        <v>0</v>
      </c>
      <c r="Q23" s="65">
        <f t="shared" si="1"/>
        <v>0.25</v>
      </c>
      <c r="R23" s="749">
        <f t="shared" si="2"/>
        <v>407.90471999999994</v>
      </c>
      <c r="S23" s="749">
        <v>339.92059999999998</v>
      </c>
      <c r="T23" s="69" t="s">
        <v>371</v>
      </c>
      <c r="U23" s="58" t="s">
        <v>1720</v>
      </c>
    </row>
    <row r="24" spans="1:21" ht="62.4" x14ac:dyDescent="0.3">
      <c r="A24" s="60" t="s">
        <v>397</v>
      </c>
      <c r="B24" s="87" t="s">
        <v>2046</v>
      </c>
      <c r="C24" s="168" t="s">
        <v>396</v>
      </c>
      <c r="D24" s="62">
        <v>2</v>
      </c>
      <c r="E24" s="88">
        <v>4.1651999999999996</v>
      </c>
      <c r="F24" s="88">
        <v>21.994719999999997</v>
      </c>
      <c r="G24" s="62">
        <v>16</v>
      </c>
      <c r="H24" s="62" t="s">
        <v>69</v>
      </c>
      <c r="I24" s="749">
        <f t="shared" si="0"/>
        <v>513.08831999999995</v>
      </c>
      <c r="J24" s="65">
        <v>0.05</v>
      </c>
      <c r="K24" s="65">
        <v>0.02</v>
      </c>
      <c r="L24" s="65">
        <v>0.03</v>
      </c>
      <c r="M24" s="65">
        <v>0.04</v>
      </c>
      <c r="N24" s="65">
        <v>0.01</v>
      </c>
      <c r="O24" s="65">
        <v>0.1</v>
      </c>
      <c r="P24" s="65">
        <v>0</v>
      </c>
      <c r="Q24" s="65">
        <f t="shared" si="1"/>
        <v>0.25</v>
      </c>
      <c r="R24" s="749">
        <f t="shared" si="2"/>
        <v>384.81623999999994</v>
      </c>
      <c r="S24" s="749">
        <v>320.68019999999996</v>
      </c>
      <c r="T24" s="69" t="s">
        <v>371</v>
      </c>
      <c r="U24" s="58" t="s">
        <v>1720</v>
      </c>
    </row>
    <row r="25" spans="1:21" ht="62.4" x14ac:dyDescent="0.3">
      <c r="A25" s="60" t="s">
        <v>398</v>
      </c>
      <c r="B25" s="87" t="s">
        <v>2047</v>
      </c>
      <c r="C25" s="168" t="s">
        <v>399</v>
      </c>
      <c r="D25" s="62">
        <v>1</v>
      </c>
      <c r="E25" s="88">
        <v>2.7963</v>
      </c>
      <c r="F25" s="88">
        <v>19.066679999999998</v>
      </c>
      <c r="G25" s="62">
        <v>16</v>
      </c>
      <c r="H25" s="62" t="s">
        <v>69</v>
      </c>
      <c r="I25" s="749">
        <f t="shared" si="0"/>
        <v>648.37264000000005</v>
      </c>
      <c r="J25" s="65">
        <v>0.05</v>
      </c>
      <c r="K25" s="65">
        <v>0.02</v>
      </c>
      <c r="L25" s="65">
        <v>0.03</v>
      </c>
      <c r="M25" s="65">
        <v>0.04</v>
      </c>
      <c r="N25" s="65">
        <v>0.01</v>
      </c>
      <c r="O25" s="65">
        <v>0.1</v>
      </c>
      <c r="P25" s="65">
        <v>0</v>
      </c>
      <c r="Q25" s="65">
        <f t="shared" si="1"/>
        <v>0.25</v>
      </c>
      <c r="R25" s="749">
        <f t="shared" si="2"/>
        <v>486.27948000000004</v>
      </c>
      <c r="S25" s="749">
        <v>405.23290000000003</v>
      </c>
      <c r="T25" s="69" t="s">
        <v>371</v>
      </c>
      <c r="U25" s="58" t="s">
        <v>1720</v>
      </c>
    </row>
    <row r="26" spans="1:21" ht="62.4" x14ac:dyDescent="0.3">
      <c r="A26" s="60" t="s">
        <v>400</v>
      </c>
      <c r="B26" s="87" t="s">
        <v>2048</v>
      </c>
      <c r="C26" s="168" t="s">
        <v>399</v>
      </c>
      <c r="D26" s="62">
        <v>2</v>
      </c>
      <c r="E26" s="88">
        <v>5.5926</v>
      </c>
      <c r="F26" s="88">
        <v>29.13336</v>
      </c>
      <c r="G26" s="62">
        <v>16</v>
      </c>
      <c r="H26" s="62" t="s">
        <v>69</v>
      </c>
      <c r="I26" s="749">
        <f t="shared" si="0"/>
        <v>611.67168000000004</v>
      </c>
      <c r="J26" s="65">
        <v>0.05</v>
      </c>
      <c r="K26" s="65">
        <v>0.02</v>
      </c>
      <c r="L26" s="65">
        <v>0.03</v>
      </c>
      <c r="M26" s="65">
        <v>0.04</v>
      </c>
      <c r="N26" s="65">
        <v>0.01</v>
      </c>
      <c r="O26" s="65">
        <v>0.1</v>
      </c>
      <c r="P26" s="65">
        <v>0</v>
      </c>
      <c r="Q26" s="65">
        <f t="shared" si="1"/>
        <v>0.25</v>
      </c>
      <c r="R26" s="749">
        <f t="shared" si="2"/>
        <v>458.75376</v>
      </c>
      <c r="S26" s="749">
        <v>382.29480000000001</v>
      </c>
      <c r="T26" s="69" t="s">
        <v>371</v>
      </c>
      <c r="U26" s="58" t="s">
        <v>1720</v>
      </c>
    </row>
    <row r="27" spans="1:21" ht="18" x14ac:dyDescent="0.3">
      <c r="A27" s="233"/>
      <c r="B27" s="110"/>
      <c r="C27" s="82"/>
      <c r="D27" s="84"/>
      <c r="E27" s="269"/>
      <c r="F27" s="84"/>
      <c r="G27" s="84"/>
      <c r="H27" s="84"/>
      <c r="I27" s="753"/>
      <c r="J27" s="688"/>
      <c r="K27" s="688"/>
      <c r="L27" s="688"/>
      <c r="M27" s="688"/>
      <c r="N27" s="688"/>
      <c r="O27" s="688"/>
      <c r="P27" s="688"/>
      <c r="Q27" s="688"/>
      <c r="R27" s="747"/>
      <c r="S27" s="747"/>
      <c r="T27" s="269"/>
      <c r="U27" s="269"/>
    </row>
    <row r="28" spans="1:21" ht="18" x14ac:dyDescent="0.3">
      <c r="A28" s="226" t="s">
        <v>401</v>
      </c>
      <c r="B28" s="227"/>
      <c r="C28" s="228"/>
      <c r="D28" s="228"/>
      <c r="E28" s="228"/>
      <c r="F28" s="147"/>
      <c r="G28" s="135"/>
      <c r="H28" s="135"/>
      <c r="I28" s="763"/>
      <c r="J28" s="135"/>
      <c r="K28" s="135"/>
      <c r="L28" s="135"/>
      <c r="M28" s="135"/>
      <c r="N28" s="135"/>
      <c r="O28" s="135"/>
      <c r="P28" s="135"/>
      <c r="Q28" s="135"/>
      <c r="R28" s="750"/>
      <c r="S28" s="750"/>
      <c r="T28" s="135"/>
      <c r="U28" s="135"/>
    </row>
    <row r="29" spans="1:21" ht="18" x14ac:dyDescent="0.3">
      <c r="A29" s="233"/>
      <c r="B29" s="110"/>
      <c r="C29" s="82"/>
      <c r="D29" s="84"/>
      <c r="E29" s="269"/>
      <c r="F29" s="84"/>
      <c r="G29" s="84"/>
      <c r="H29" s="84"/>
      <c r="I29" s="753"/>
      <c r="J29" s="688"/>
      <c r="K29" s="688"/>
      <c r="L29" s="688"/>
      <c r="M29" s="688"/>
      <c r="N29" s="688"/>
      <c r="O29" s="688"/>
      <c r="P29" s="688"/>
      <c r="Q29" s="688"/>
      <c r="R29" s="747"/>
      <c r="S29" s="747"/>
      <c r="T29" s="269"/>
      <c r="U29" s="269"/>
    </row>
    <row r="30" spans="1:21" ht="18" x14ac:dyDescent="0.3">
      <c r="A30" s="226" t="s">
        <v>402</v>
      </c>
      <c r="B30" s="227"/>
      <c r="C30" s="228"/>
      <c r="D30" s="228"/>
      <c r="E30" s="228"/>
      <c r="F30" s="147"/>
      <c r="G30" s="135"/>
      <c r="H30" s="135"/>
      <c r="I30" s="764"/>
      <c r="J30" s="687"/>
      <c r="K30" s="687"/>
      <c r="L30" s="687"/>
      <c r="M30" s="687"/>
      <c r="N30" s="687"/>
      <c r="O30" s="687"/>
      <c r="P30" s="687"/>
      <c r="Q30" s="687"/>
      <c r="R30" s="748"/>
      <c r="S30" s="748"/>
      <c r="T30" s="687"/>
      <c r="U30" s="687"/>
    </row>
    <row r="31" spans="1:21" ht="62.4" x14ac:dyDescent="0.3">
      <c r="A31" s="61" t="s">
        <v>403</v>
      </c>
      <c r="B31" s="87" t="s">
        <v>404</v>
      </c>
      <c r="C31" s="168" t="s">
        <v>405</v>
      </c>
      <c r="D31" s="62">
        <v>1</v>
      </c>
      <c r="E31" s="88">
        <f>D31*(1.2*1.2)</f>
        <v>1.44</v>
      </c>
      <c r="F31" s="62">
        <v>16.7</v>
      </c>
      <c r="G31" s="62">
        <v>20</v>
      </c>
      <c r="H31" s="62" t="s">
        <v>17</v>
      </c>
      <c r="I31" s="765">
        <f>R31/(1-Q31)</f>
        <v>727.01519999999994</v>
      </c>
      <c r="J31" s="65">
        <v>0.05</v>
      </c>
      <c r="K31" s="65">
        <v>0.02</v>
      </c>
      <c r="L31" s="65">
        <v>0.03</v>
      </c>
      <c r="M31" s="65">
        <v>0.04</v>
      </c>
      <c r="N31" s="65">
        <v>0.01</v>
      </c>
      <c r="O31" s="65">
        <v>0.1</v>
      </c>
      <c r="P31" s="65">
        <v>0</v>
      </c>
      <c r="Q31" s="65">
        <f>SUM(J31:P31)</f>
        <v>0.25</v>
      </c>
      <c r="R31" s="749">
        <f t="shared" ref="R31:R32" si="3">S31*1.2</f>
        <v>545.26139999999998</v>
      </c>
      <c r="S31" s="749">
        <v>454.3845</v>
      </c>
      <c r="T31" s="188" t="s">
        <v>406</v>
      </c>
      <c r="U31" s="58" t="s">
        <v>1720</v>
      </c>
    </row>
    <row r="32" spans="1:21" ht="62.4" x14ac:dyDescent="0.3">
      <c r="A32" s="60" t="s">
        <v>407</v>
      </c>
      <c r="B32" s="87" t="s">
        <v>408</v>
      </c>
      <c r="C32" s="168" t="s">
        <v>405</v>
      </c>
      <c r="D32" s="62">
        <v>2</v>
      </c>
      <c r="E32" s="88">
        <f>D32*(1.2*1.2)</f>
        <v>2.88</v>
      </c>
      <c r="F32" s="62">
        <v>31.4</v>
      </c>
      <c r="G32" s="62">
        <v>10</v>
      </c>
      <c r="H32" s="62" t="s">
        <v>17</v>
      </c>
      <c r="I32" s="765">
        <f>R32/(1-Q32)</f>
        <v>727.01519999999994</v>
      </c>
      <c r="J32" s="65">
        <v>0.05</v>
      </c>
      <c r="K32" s="65">
        <v>0.02</v>
      </c>
      <c r="L32" s="65">
        <v>0.03</v>
      </c>
      <c r="M32" s="65">
        <v>0.04</v>
      </c>
      <c r="N32" s="65">
        <v>0.01</v>
      </c>
      <c r="O32" s="65">
        <v>0.1</v>
      </c>
      <c r="P32" s="65">
        <v>0</v>
      </c>
      <c r="Q32" s="65">
        <f>SUM(J32:P32)</f>
        <v>0.25</v>
      </c>
      <c r="R32" s="749">
        <f t="shared" si="3"/>
        <v>545.26139999999998</v>
      </c>
      <c r="S32" s="749">
        <v>454.3845</v>
      </c>
      <c r="T32" s="188" t="s">
        <v>406</v>
      </c>
      <c r="U32" s="58" t="s">
        <v>1720</v>
      </c>
    </row>
    <row r="33" spans="1:21" ht="18" x14ac:dyDescent="0.3">
      <c r="A33" s="226" t="s">
        <v>2073</v>
      </c>
      <c r="B33" s="227"/>
      <c r="C33" s="228"/>
      <c r="D33" s="228"/>
      <c r="E33" s="228"/>
      <c r="F33" s="147"/>
      <c r="G33" s="135"/>
      <c r="H33" s="135"/>
      <c r="I33" s="763"/>
      <c r="J33" s="135"/>
      <c r="K33" s="135"/>
      <c r="L33" s="135"/>
      <c r="M33" s="135"/>
      <c r="N33" s="135"/>
      <c r="O33" s="135"/>
      <c r="P33" s="135"/>
      <c r="Q33" s="135"/>
      <c r="R33" s="750"/>
      <c r="S33" s="750"/>
      <c r="T33" s="135"/>
      <c r="U33" s="135"/>
    </row>
    <row r="34" spans="1:21" x14ac:dyDescent="0.3">
      <c r="A34" s="147"/>
      <c r="B34" s="246"/>
      <c r="C34" s="247"/>
      <c r="D34" s="147"/>
      <c r="E34" s="147"/>
      <c r="F34" s="147"/>
      <c r="G34" s="147"/>
      <c r="H34" s="147"/>
      <c r="I34" s="766"/>
      <c r="J34" s="147"/>
      <c r="K34" s="147"/>
      <c r="L34" s="147"/>
      <c r="M34" s="147"/>
      <c r="N34" s="147"/>
      <c r="O34" s="147"/>
      <c r="P34" s="147"/>
      <c r="Q34" s="147"/>
      <c r="R34" s="751"/>
      <c r="S34" s="751"/>
      <c r="T34" s="147"/>
      <c r="U34" s="147"/>
    </row>
    <row r="35" spans="1:21" x14ac:dyDescent="0.3">
      <c r="A35" s="147"/>
      <c r="B35" s="246"/>
      <c r="C35" s="247"/>
      <c r="D35" s="147"/>
      <c r="E35" s="147"/>
      <c r="F35" s="147"/>
      <c r="G35" s="147"/>
      <c r="H35" s="147"/>
      <c r="I35" s="766"/>
      <c r="J35" s="147"/>
      <c r="K35" s="147"/>
      <c r="L35" s="147"/>
      <c r="M35" s="147"/>
      <c r="N35" s="147"/>
      <c r="O35" s="147"/>
      <c r="P35" s="147"/>
      <c r="Q35" s="147"/>
      <c r="R35" s="751"/>
      <c r="S35" s="751"/>
      <c r="T35" s="147"/>
      <c r="U35" s="147"/>
    </row>
    <row r="36" spans="1:21" s="471" customFormat="1" ht="18" x14ac:dyDescent="0.35">
      <c r="A36" s="226" t="s">
        <v>409</v>
      </c>
      <c r="B36" s="227"/>
      <c r="C36" s="228"/>
      <c r="D36" s="228"/>
      <c r="E36" s="228"/>
      <c r="F36" s="147"/>
      <c r="G36" s="135"/>
      <c r="H36" s="135"/>
      <c r="I36" s="764"/>
      <c r="J36" s="687"/>
      <c r="K36" s="687"/>
      <c r="L36" s="687"/>
      <c r="M36" s="687"/>
      <c r="N36" s="687"/>
      <c r="O36" s="687"/>
      <c r="P36" s="687"/>
      <c r="Q36" s="687"/>
      <c r="R36" s="752"/>
      <c r="S36" s="752"/>
      <c r="T36" s="687"/>
      <c r="U36" s="687"/>
    </row>
    <row r="37" spans="1:21" s="471" customFormat="1" ht="46.8" x14ac:dyDescent="0.35">
      <c r="A37" s="60" t="s">
        <v>410</v>
      </c>
      <c r="B37" s="87" t="s">
        <v>411</v>
      </c>
      <c r="C37" s="168" t="s">
        <v>412</v>
      </c>
      <c r="D37" s="62">
        <v>2</v>
      </c>
      <c r="E37" s="88">
        <f>D37*(1.2*0.4)</f>
        <v>0.96</v>
      </c>
      <c r="F37" s="62">
        <v>10</v>
      </c>
      <c r="G37" s="62">
        <v>16</v>
      </c>
      <c r="H37" s="62" t="s">
        <v>17</v>
      </c>
      <c r="I37" s="765">
        <f t="shared" ref="I37:I40" si="4">R37/(1-Q37)</f>
        <v>55.784800000000011</v>
      </c>
      <c r="J37" s="65">
        <v>0.05</v>
      </c>
      <c r="K37" s="65">
        <v>0.02</v>
      </c>
      <c r="L37" s="65">
        <v>0.03</v>
      </c>
      <c r="M37" s="65">
        <v>0.04</v>
      </c>
      <c r="N37" s="65">
        <v>0.01</v>
      </c>
      <c r="O37" s="65">
        <v>0.1</v>
      </c>
      <c r="P37" s="65">
        <v>0</v>
      </c>
      <c r="Q37" s="65">
        <f t="shared" ref="Q37:Q39" si="5">SUM(J37:P37)</f>
        <v>0.25</v>
      </c>
      <c r="R37" s="749">
        <f t="shared" ref="R37:R40" si="6">S37*1.2</f>
        <v>41.838600000000007</v>
      </c>
      <c r="S37" s="749">
        <v>34.865500000000004</v>
      </c>
      <c r="T37" s="188" t="s">
        <v>406</v>
      </c>
      <c r="U37" s="58" t="s">
        <v>1720</v>
      </c>
    </row>
    <row r="38" spans="1:21" s="471" customFormat="1" ht="46.8" x14ac:dyDescent="0.35">
      <c r="A38" s="60" t="s">
        <v>413</v>
      </c>
      <c r="B38" s="87" t="s">
        <v>414</v>
      </c>
      <c r="C38" s="168" t="s">
        <v>415</v>
      </c>
      <c r="D38" s="62">
        <v>2</v>
      </c>
      <c r="E38" s="88">
        <f>D38*(1.8*0.4)</f>
        <v>1.4400000000000002</v>
      </c>
      <c r="F38" s="62">
        <v>13</v>
      </c>
      <c r="G38" s="62">
        <v>16</v>
      </c>
      <c r="H38" s="62" t="s">
        <v>17</v>
      </c>
      <c r="I38" s="765">
        <f t="shared" si="4"/>
        <v>81.625439999999998</v>
      </c>
      <c r="J38" s="65">
        <v>0.05</v>
      </c>
      <c r="K38" s="65">
        <v>0.02</v>
      </c>
      <c r="L38" s="65">
        <v>0.03</v>
      </c>
      <c r="M38" s="65">
        <v>0.04</v>
      </c>
      <c r="N38" s="65">
        <v>0.01</v>
      </c>
      <c r="O38" s="65">
        <v>0.1</v>
      </c>
      <c r="P38" s="65">
        <v>0</v>
      </c>
      <c r="Q38" s="65">
        <f t="shared" si="5"/>
        <v>0.25</v>
      </c>
      <c r="R38" s="749">
        <f t="shared" si="6"/>
        <v>61.219079999999998</v>
      </c>
      <c r="S38" s="749">
        <v>51.015900000000002</v>
      </c>
      <c r="T38" s="188" t="s">
        <v>406</v>
      </c>
      <c r="U38" s="58" t="s">
        <v>1720</v>
      </c>
    </row>
    <row r="39" spans="1:21" s="472" customFormat="1" ht="62.4" x14ac:dyDescent="0.35">
      <c r="A39" s="60" t="s">
        <v>2327</v>
      </c>
      <c r="B39" s="87" t="s">
        <v>416</v>
      </c>
      <c r="C39" s="168" t="s">
        <v>417</v>
      </c>
      <c r="D39" s="62">
        <v>4</v>
      </c>
      <c r="E39" s="88" t="s">
        <v>418</v>
      </c>
      <c r="F39" s="62">
        <v>0.1</v>
      </c>
      <c r="G39" s="62" t="s">
        <v>418</v>
      </c>
      <c r="H39" s="62" t="s">
        <v>17</v>
      </c>
      <c r="I39" s="765">
        <f t="shared" si="4"/>
        <v>35.794559999999997</v>
      </c>
      <c r="J39" s="65">
        <v>0.05</v>
      </c>
      <c r="K39" s="65">
        <v>0.02</v>
      </c>
      <c r="L39" s="65">
        <v>0.03</v>
      </c>
      <c r="M39" s="65">
        <v>0.04</v>
      </c>
      <c r="N39" s="65">
        <v>0.01</v>
      </c>
      <c r="O39" s="65">
        <v>0.1</v>
      </c>
      <c r="P39" s="65">
        <v>0</v>
      </c>
      <c r="Q39" s="65">
        <f t="shared" si="5"/>
        <v>0.25</v>
      </c>
      <c r="R39" s="749">
        <f t="shared" si="6"/>
        <v>26.84592</v>
      </c>
      <c r="S39" s="749">
        <v>22.371600000000001</v>
      </c>
      <c r="T39" s="88" t="s">
        <v>419</v>
      </c>
      <c r="U39" s="67" t="s">
        <v>1720</v>
      </c>
    </row>
    <row r="40" spans="1:21" s="756" customFormat="1" ht="46.8" x14ac:dyDescent="0.35">
      <c r="A40" s="964" t="s">
        <v>2971</v>
      </c>
      <c r="B40" s="965" t="s">
        <v>2960</v>
      </c>
      <c r="C40" s="966" t="s">
        <v>417</v>
      </c>
      <c r="D40" s="963">
        <v>10</v>
      </c>
      <c r="E40" s="918" t="s">
        <v>417</v>
      </c>
      <c r="F40" s="963" t="s">
        <v>417</v>
      </c>
      <c r="G40" s="963">
        <v>0.35</v>
      </c>
      <c r="H40" s="963" t="s">
        <v>221</v>
      </c>
      <c r="I40" s="765">
        <f t="shared" si="4"/>
        <v>25.599999999999998</v>
      </c>
      <c r="J40" s="967">
        <v>0.05</v>
      </c>
      <c r="K40" s="967">
        <v>0.02</v>
      </c>
      <c r="L40" s="967">
        <v>0.03</v>
      </c>
      <c r="M40" s="967">
        <v>0.04</v>
      </c>
      <c r="N40" s="967">
        <v>0.01</v>
      </c>
      <c r="O40" s="967">
        <v>0.1</v>
      </c>
      <c r="P40" s="967">
        <v>0</v>
      </c>
      <c r="Q40" s="967">
        <f t="shared" ref="Q40" si="7">SUM(J40:P40)</f>
        <v>0.25</v>
      </c>
      <c r="R40" s="749">
        <f t="shared" si="6"/>
        <v>19.2</v>
      </c>
      <c r="S40" s="749">
        <v>16</v>
      </c>
      <c r="T40" s="918" t="s">
        <v>2961</v>
      </c>
      <c r="U40" s="968" t="s">
        <v>1720</v>
      </c>
    </row>
    <row r="41" spans="1:21" s="472" customFormat="1" ht="18" x14ac:dyDescent="0.35">
      <c r="A41" s="226"/>
      <c r="B41" s="110"/>
      <c r="C41" s="82"/>
      <c r="D41" s="84"/>
      <c r="E41" s="269"/>
      <c r="F41" s="84"/>
      <c r="G41" s="84"/>
      <c r="H41" s="84"/>
      <c r="I41" s="753"/>
      <c r="J41" s="688"/>
      <c r="K41" s="688"/>
      <c r="L41" s="688"/>
      <c r="M41" s="688"/>
      <c r="N41" s="688"/>
      <c r="O41" s="688"/>
      <c r="P41" s="688"/>
      <c r="Q41" s="688"/>
      <c r="R41" s="753"/>
      <c r="S41" s="753"/>
      <c r="T41" s="269"/>
      <c r="U41" s="512"/>
    </row>
    <row r="42" spans="1:21" s="471" customFormat="1" ht="18" x14ac:dyDescent="0.35">
      <c r="A42" s="233"/>
      <c r="B42" s="110"/>
      <c r="C42" s="82"/>
      <c r="D42" s="84"/>
      <c r="E42" s="269"/>
      <c r="F42" s="84"/>
      <c r="G42" s="84"/>
      <c r="H42" s="84"/>
      <c r="I42" s="753"/>
      <c r="J42" s="688"/>
      <c r="K42" s="688"/>
      <c r="L42" s="688"/>
      <c r="M42" s="688"/>
      <c r="N42" s="688"/>
      <c r="O42" s="688"/>
      <c r="P42" s="688"/>
      <c r="Q42" s="688"/>
      <c r="R42" s="753"/>
      <c r="S42" s="753"/>
      <c r="T42" s="269"/>
      <c r="U42" s="512"/>
    </row>
    <row r="43" spans="1:21" s="471" customFormat="1" ht="18" x14ac:dyDescent="0.35">
      <c r="A43" s="226" t="s">
        <v>1769</v>
      </c>
      <c r="B43" s="110"/>
      <c r="C43" s="82"/>
      <c r="D43" s="84"/>
      <c r="E43" s="269"/>
      <c r="F43" s="84"/>
      <c r="G43" s="84"/>
      <c r="H43" s="84"/>
      <c r="I43" s="753"/>
      <c r="J43" s="688"/>
      <c r="K43" s="688"/>
      <c r="L43" s="688"/>
      <c r="M43" s="688"/>
      <c r="N43" s="688"/>
      <c r="O43" s="688"/>
      <c r="P43" s="688"/>
      <c r="Q43" s="688"/>
      <c r="R43" s="753"/>
      <c r="S43" s="753"/>
      <c r="T43" s="269"/>
      <c r="U43" s="512"/>
    </row>
    <row r="44" spans="1:21" s="471" customFormat="1" ht="62.4" x14ac:dyDescent="0.35">
      <c r="A44" s="60" t="s">
        <v>1771</v>
      </c>
      <c r="B44" s="87" t="s">
        <v>1770</v>
      </c>
      <c r="C44" s="168" t="s">
        <v>412</v>
      </c>
      <c r="D44" s="62">
        <v>2</v>
      </c>
      <c r="E44" s="88">
        <v>0.88</v>
      </c>
      <c r="F44" s="62">
        <v>9</v>
      </c>
      <c r="G44" s="62">
        <v>20</v>
      </c>
      <c r="H44" s="62" t="s">
        <v>17</v>
      </c>
      <c r="I44" s="765">
        <f t="shared" ref="I44" si="8">R44/(1-Q44)</f>
        <v>158.62</v>
      </c>
      <c r="J44" s="65">
        <v>0.05</v>
      </c>
      <c r="K44" s="65">
        <v>0.02</v>
      </c>
      <c r="L44" s="65">
        <v>0.03</v>
      </c>
      <c r="M44" s="65">
        <v>0.04</v>
      </c>
      <c r="N44" s="65">
        <v>0.01</v>
      </c>
      <c r="O44" s="65">
        <v>0.1</v>
      </c>
      <c r="P44" s="65">
        <v>0</v>
      </c>
      <c r="Q44" s="65">
        <f t="shared" ref="Q44" si="9">SUM(J44:P44)</f>
        <v>0.25</v>
      </c>
      <c r="R44" s="749">
        <f t="shared" ref="R44:R45" si="10">S44*1.2</f>
        <v>118.965</v>
      </c>
      <c r="S44" s="749">
        <v>99.137500000000003</v>
      </c>
      <c r="T44" s="188" t="s">
        <v>406</v>
      </c>
      <c r="U44" s="58" t="s">
        <v>1720</v>
      </c>
    </row>
    <row r="45" spans="1:21" s="471" customFormat="1" ht="62.4" x14ac:dyDescent="0.35">
      <c r="A45" s="60" t="s">
        <v>1772</v>
      </c>
      <c r="B45" s="87" t="s">
        <v>1773</v>
      </c>
      <c r="C45" s="168" t="s">
        <v>415</v>
      </c>
      <c r="D45" s="62">
        <v>2</v>
      </c>
      <c r="E45" s="88">
        <v>1.34</v>
      </c>
      <c r="F45" s="62">
        <v>12</v>
      </c>
      <c r="G45" s="62">
        <v>10</v>
      </c>
      <c r="H45" s="62" t="s">
        <v>17</v>
      </c>
      <c r="I45" s="765">
        <f t="shared" ref="I45" si="11">R45/(1-Q45)</f>
        <v>232.10432</v>
      </c>
      <c r="J45" s="65">
        <v>0.05</v>
      </c>
      <c r="K45" s="65">
        <v>0.02</v>
      </c>
      <c r="L45" s="65">
        <v>0.03</v>
      </c>
      <c r="M45" s="65">
        <v>0.04</v>
      </c>
      <c r="N45" s="65">
        <v>0.01</v>
      </c>
      <c r="O45" s="65">
        <v>0.1</v>
      </c>
      <c r="P45" s="65">
        <v>0</v>
      </c>
      <c r="Q45" s="65">
        <f t="shared" ref="Q45" si="12">SUM(J45:P45)</f>
        <v>0.25</v>
      </c>
      <c r="R45" s="749">
        <f t="shared" si="10"/>
        <v>174.07823999999999</v>
      </c>
      <c r="S45" s="749">
        <v>145.0652</v>
      </c>
      <c r="T45" s="188" t="s">
        <v>406</v>
      </c>
      <c r="U45" s="58" t="s">
        <v>1720</v>
      </c>
    </row>
    <row r="46" spans="1:21" s="471" customFormat="1" ht="18" x14ac:dyDescent="0.35">
      <c r="A46" s="233"/>
      <c r="B46" s="110"/>
      <c r="C46" s="82"/>
      <c r="D46" s="84"/>
      <c r="E46" s="269"/>
      <c r="F46" s="84"/>
      <c r="G46" s="84"/>
      <c r="H46" s="84"/>
      <c r="I46" s="753"/>
      <c r="J46" s="688"/>
      <c r="K46" s="688"/>
      <c r="L46" s="688"/>
      <c r="M46" s="688"/>
      <c r="N46" s="688"/>
      <c r="O46" s="688"/>
      <c r="P46" s="688"/>
      <c r="Q46" s="688"/>
      <c r="R46" s="747"/>
      <c r="S46" s="747"/>
      <c r="T46" s="269"/>
      <c r="U46" s="269"/>
    </row>
    <row r="47" spans="1:21" ht="18" x14ac:dyDescent="0.3">
      <c r="A47" s="226" t="s">
        <v>420</v>
      </c>
      <c r="B47" s="227"/>
      <c r="C47" s="228"/>
      <c r="D47" s="228"/>
      <c r="E47" s="228"/>
      <c r="F47" s="147"/>
      <c r="G47" s="135"/>
      <c r="H47" s="135"/>
      <c r="I47" s="764"/>
      <c r="J47" s="687"/>
      <c r="K47" s="687"/>
      <c r="L47" s="687"/>
      <c r="M47" s="687"/>
      <c r="N47" s="687"/>
      <c r="O47" s="687"/>
      <c r="P47" s="687"/>
      <c r="Q47" s="687"/>
      <c r="R47" s="748"/>
      <c r="S47" s="748"/>
      <c r="T47" s="687"/>
      <c r="U47" s="687"/>
    </row>
    <row r="48" spans="1:21" ht="46.8" x14ac:dyDescent="0.3">
      <c r="A48" s="60" t="s">
        <v>421</v>
      </c>
      <c r="B48" s="87" t="s">
        <v>422</v>
      </c>
      <c r="C48" s="168" t="s">
        <v>423</v>
      </c>
      <c r="D48" s="62">
        <v>2</v>
      </c>
      <c r="E48" s="88">
        <f>D48*(1.2*0.6)</f>
        <v>1.44</v>
      </c>
      <c r="F48" s="62">
        <v>10</v>
      </c>
      <c r="G48" s="62">
        <v>10</v>
      </c>
      <c r="H48" s="62" t="s">
        <v>221</v>
      </c>
      <c r="I48" s="765">
        <f t="shared" ref="I48:I52" si="13">R48/(1-Q48)</f>
        <v>76.384799999999998</v>
      </c>
      <c r="J48" s="65">
        <v>0.05</v>
      </c>
      <c r="K48" s="65">
        <v>0.02</v>
      </c>
      <c r="L48" s="65">
        <v>0.03</v>
      </c>
      <c r="M48" s="65">
        <v>0.04</v>
      </c>
      <c r="N48" s="65">
        <v>0.01</v>
      </c>
      <c r="O48" s="65">
        <v>0.1</v>
      </c>
      <c r="P48" s="65">
        <v>0</v>
      </c>
      <c r="Q48" s="65">
        <f t="shared" ref="Q48:Q52" si="14">SUM(J48:P48)</f>
        <v>0.25</v>
      </c>
      <c r="R48" s="749">
        <f t="shared" ref="R48:R54" si="15">S48*1.2</f>
        <v>57.288600000000002</v>
      </c>
      <c r="S48" s="749">
        <v>47.740500000000004</v>
      </c>
      <c r="T48" s="188" t="s">
        <v>406</v>
      </c>
      <c r="U48" s="58" t="s">
        <v>1720</v>
      </c>
    </row>
    <row r="49" spans="1:21" ht="62.4" x14ac:dyDescent="0.3">
      <c r="A49" s="61" t="s">
        <v>424</v>
      </c>
      <c r="B49" s="87" t="s">
        <v>425</v>
      </c>
      <c r="C49" s="168" t="s">
        <v>426</v>
      </c>
      <c r="D49" s="62">
        <v>2</v>
      </c>
      <c r="E49" s="88">
        <f>D49*(1.2*1.2)</f>
        <v>2.88</v>
      </c>
      <c r="F49" s="62">
        <v>16.7</v>
      </c>
      <c r="G49" s="62">
        <v>20</v>
      </c>
      <c r="H49" s="62" t="s">
        <v>38</v>
      </c>
      <c r="I49" s="765">
        <f t="shared" si="13"/>
        <v>92.71647999999999</v>
      </c>
      <c r="J49" s="65">
        <v>0.05</v>
      </c>
      <c r="K49" s="65">
        <v>0.02</v>
      </c>
      <c r="L49" s="65">
        <v>0.03</v>
      </c>
      <c r="M49" s="65">
        <v>0.04</v>
      </c>
      <c r="N49" s="65">
        <v>0.01</v>
      </c>
      <c r="O49" s="65">
        <v>0.1</v>
      </c>
      <c r="P49" s="65">
        <v>0</v>
      </c>
      <c r="Q49" s="65">
        <f t="shared" si="14"/>
        <v>0.25</v>
      </c>
      <c r="R49" s="749">
        <f t="shared" si="15"/>
        <v>69.537359999999993</v>
      </c>
      <c r="S49" s="749">
        <v>57.947800000000001</v>
      </c>
      <c r="T49" s="188" t="s">
        <v>406</v>
      </c>
      <c r="U49" s="58" t="s">
        <v>1720</v>
      </c>
    </row>
    <row r="50" spans="1:21" ht="62.4" x14ac:dyDescent="0.3">
      <c r="A50" s="60" t="s">
        <v>427</v>
      </c>
      <c r="B50" s="87" t="s">
        <v>428</v>
      </c>
      <c r="C50" s="168" t="s">
        <v>429</v>
      </c>
      <c r="D50" s="62">
        <v>2</v>
      </c>
      <c r="E50" s="88">
        <f>D50*(1.8*0.9)</f>
        <v>3.24</v>
      </c>
      <c r="F50" s="62">
        <v>19.5</v>
      </c>
      <c r="G50" s="62">
        <v>30</v>
      </c>
      <c r="H50" s="62" t="s">
        <v>17</v>
      </c>
      <c r="I50" s="765">
        <f t="shared" si="13"/>
        <v>117.12335999999999</v>
      </c>
      <c r="J50" s="65">
        <v>0.05</v>
      </c>
      <c r="K50" s="65">
        <v>0.02</v>
      </c>
      <c r="L50" s="65">
        <v>0.03</v>
      </c>
      <c r="M50" s="65">
        <v>0.04</v>
      </c>
      <c r="N50" s="65">
        <v>0.01</v>
      </c>
      <c r="O50" s="65">
        <v>0.1</v>
      </c>
      <c r="P50" s="65">
        <v>0</v>
      </c>
      <c r="Q50" s="65">
        <f t="shared" si="14"/>
        <v>0.25</v>
      </c>
      <c r="R50" s="749">
        <f t="shared" si="15"/>
        <v>87.842519999999993</v>
      </c>
      <c r="S50" s="749">
        <v>73.202100000000002</v>
      </c>
      <c r="T50" s="188" t="s">
        <v>406</v>
      </c>
      <c r="U50" s="58" t="s">
        <v>1720</v>
      </c>
    </row>
    <row r="51" spans="1:21" ht="46.8" x14ac:dyDescent="0.3">
      <c r="A51" s="60" t="s">
        <v>430</v>
      </c>
      <c r="B51" s="87" t="s">
        <v>431</v>
      </c>
      <c r="C51" s="168" t="s">
        <v>432</v>
      </c>
      <c r="D51" s="62">
        <v>2</v>
      </c>
      <c r="E51" s="88">
        <f>D51*(1.8*1.2)</f>
        <v>4.32</v>
      </c>
      <c r="F51" s="62">
        <v>27</v>
      </c>
      <c r="G51" s="62">
        <v>10</v>
      </c>
      <c r="H51" s="62" t="s">
        <v>221</v>
      </c>
      <c r="I51" s="765">
        <f t="shared" si="13"/>
        <v>225.51232000000002</v>
      </c>
      <c r="J51" s="65">
        <v>0.05</v>
      </c>
      <c r="K51" s="65">
        <v>0.02</v>
      </c>
      <c r="L51" s="65">
        <v>0.03</v>
      </c>
      <c r="M51" s="65">
        <v>0.04</v>
      </c>
      <c r="N51" s="65">
        <v>0.01</v>
      </c>
      <c r="O51" s="65">
        <v>0.1</v>
      </c>
      <c r="P51" s="65">
        <v>0</v>
      </c>
      <c r="Q51" s="65">
        <f t="shared" si="14"/>
        <v>0.25</v>
      </c>
      <c r="R51" s="749">
        <f t="shared" si="15"/>
        <v>169.13424000000001</v>
      </c>
      <c r="S51" s="749">
        <v>140.9452</v>
      </c>
      <c r="T51" s="188" t="s">
        <v>406</v>
      </c>
      <c r="U51" s="58" t="s">
        <v>1720</v>
      </c>
    </row>
    <row r="52" spans="1:21" ht="62.4" x14ac:dyDescent="0.3">
      <c r="A52" s="60" t="s">
        <v>433</v>
      </c>
      <c r="B52" s="87" t="s">
        <v>434</v>
      </c>
      <c r="C52" s="168" t="s">
        <v>435</v>
      </c>
      <c r="D52" s="62">
        <v>2</v>
      </c>
      <c r="E52" s="88">
        <f>D52*(2.4*1.2)</f>
        <v>5.76</v>
      </c>
      <c r="F52" s="62">
        <v>47</v>
      </c>
      <c r="G52" s="62">
        <v>10</v>
      </c>
      <c r="H52" s="62" t="s">
        <v>17</v>
      </c>
      <c r="I52" s="765">
        <f t="shared" si="13"/>
        <v>197.38095999999999</v>
      </c>
      <c r="J52" s="65">
        <v>0.05</v>
      </c>
      <c r="K52" s="65">
        <v>0.02</v>
      </c>
      <c r="L52" s="65">
        <v>0.03</v>
      </c>
      <c r="M52" s="65">
        <v>0.04</v>
      </c>
      <c r="N52" s="65">
        <v>0.01</v>
      </c>
      <c r="O52" s="65">
        <v>0.1</v>
      </c>
      <c r="P52" s="65">
        <v>0</v>
      </c>
      <c r="Q52" s="65">
        <f t="shared" si="14"/>
        <v>0.25</v>
      </c>
      <c r="R52" s="749">
        <f t="shared" si="15"/>
        <v>148.03572</v>
      </c>
      <c r="S52" s="749">
        <v>123.3631</v>
      </c>
      <c r="T52" s="188" t="s">
        <v>406</v>
      </c>
      <c r="U52" s="58" t="s">
        <v>1720</v>
      </c>
    </row>
    <row r="53" spans="1:21" ht="62.4" x14ac:dyDescent="0.3">
      <c r="A53" s="60" t="s">
        <v>436</v>
      </c>
      <c r="B53" s="87" t="s">
        <v>437</v>
      </c>
      <c r="C53" s="168" t="s">
        <v>438</v>
      </c>
      <c r="D53" s="62">
        <v>2</v>
      </c>
      <c r="E53" s="88">
        <f>D53*((0.8*0.8)*3.14/4)</f>
        <v>1.0048000000000001</v>
      </c>
      <c r="F53" s="62">
        <v>9</v>
      </c>
      <c r="G53" s="62">
        <v>18</v>
      </c>
      <c r="H53" s="62" t="s">
        <v>221</v>
      </c>
      <c r="I53" s="765">
        <f>R53/(1-Q53)</f>
        <v>80.850880000000004</v>
      </c>
      <c r="J53" s="65">
        <v>0.05</v>
      </c>
      <c r="K53" s="65">
        <v>0.02</v>
      </c>
      <c r="L53" s="65">
        <v>0.03</v>
      </c>
      <c r="M53" s="65">
        <v>0.04</v>
      </c>
      <c r="N53" s="65">
        <v>0.01</v>
      </c>
      <c r="O53" s="65">
        <v>0.1</v>
      </c>
      <c r="P53" s="65">
        <v>0</v>
      </c>
      <c r="Q53" s="65">
        <f>SUM(J53:P53)</f>
        <v>0.25</v>
      </c>
      <c r="R53" s="749">
        <f t="shared" si="15"/>
        <v>60.638159999999999</v>
      </c>
      <c r="S53" s="749">
        <v>50.531800000000004</v>
      </c>
      <c r="T53" s="188" t="s">
        <v>406</v>
      </c>
      <c r="U53" s="58" t="s">
        <v>1720</v>
      </c>
    </row>
    <row r="54" spans="1:21" ht="46.8" x14ac:dyDescent="0.3">
      <c r="A54" s="60" t="s">
        <v>439</v>
      </c>
      <c r="B54" s="87" t="s">
        <v>440</v>
      </c>
      <c r="C54" s="168" t="s">
        <v>441</v>
      </c>
      <c r="D54" s="62">
        <v>2</v>
      </c>
      <c r="E54" s="88">
        <f>D54*((1.2*1.2)*3.14/4)</f>
        <v>2.2608000000000001</v>
      </c>
      <c r="F54" s="62">
        <v>18</v>
      </c>
      <c r="G54" s="62">
        <v>18</v>
      </c>
      <c r="H54" s="62" t="s">
        <v>221</v>
      </c>
      <c r="I54" s="765">
        <f>R54/(1-Q54)</f>
        <v>113.16816</v>
      </c>
      <c r="J54" s="65">
        <v>0.05</v>
      </c>
      <c r="K54" s="65">
        <v>0.02</v>
      </c>
      <c r="L54" s="65">
        <v>0.03</v>
      </c>
      <c r="M54" s="65">
        <v>0.04</v>
      </c>
      <c r="N54" s="65">
        <v>0.01</v>
      </c>
      <c r="O54" s="65">
        <v>0.1</v>
      </c>
      <c r="P54" s="65">
        <v>0</v>
      </c>
      <c r="Q54" s="65">
        <f>SUM(J54:P54)</f>
        <v>0.25</v>
      </c>
      <c r="R54" s="749">
        <f t="shared" si="15"/>
        <v>84.87612</v>
      </c>
      <c r="S54" s="749">
        <v>70.730100000000007</v>
      </c>
      <c r="T54" s="188" t="s">
        <v>406</v>
      </c>
      <c r="U54" s="58" t="s">
        <v>1720</v>
      </c>
    </row>
    <row r="55" spans="1:21" ht="18" x14ac:dyDescent="0.3">
      <c r="A55" s="233"/>
      <c r="B55" s="110"/>
      <c r="C55" s="82"/>
      <c r="D55" s="84"/>
      <c r="E55" s="269"/>
      <c r="F55" s="84"/>
      <c r="G55" s="84"/>
      <c r="H55" s="84"/>
      <c r="I55" s="753"/>
      <c r="J55" s="688"/>
      <c r="K55" s="688"/>
      <c r="L55" s="688"/>
      <c r="M55" s="688"/>
      <c r="N55" s="688"/>
      <c r="O55" s="688"/>
      <c r="P55" s="688"/>
      <c r="Q55" s="688"/>
      <c r="R55" s="753"/>
      <c r="S55" s="753"/>
      <c r="T55" s="269"/>
      <c r="U55" s="512"/>
    </row>
    <row r="56" spans="1:21" ht="18" x14ac:dyDescent="0.3">
      <c r="A56" s="226" t="s">
        <v>442</v>
      </c>
      <c r="B56" s="227"/>
      <c r="C56" s="228"/>
      <c r="D56" s="228"/>
      <c r="E56" s="228"/>
      <c r="F56" s="147"/>
      <c r="G56" s="135"/>
      <c r="H56" s="135"/>
      <c r="I56" s="763"/>
      <c r="J56" s="135"/>
      <c r="K56" s="135"/>
      <c r="L56" s="135"/>
      <c r="M56" s="135"/>
      <c r="N56" s="135"/>
      <c r="O56" s="135"/>
      <c r="P56" s="135"/>
      <c r="Q56" s="135"/>
      <c r="R56" s="750"/>
      <c r="S56" s="750"/>
      <c r="T56" s="135"/>
      <c r="U56" s="135"/>
    </row>
    <row r="57" spans="1:21" s="473" customFormat="1" ht="62.4" x14ac:dyDescent="0.3">
      <c r="A57" s="60" t="s">
        <v>2328</v>
      </c>
      <c r="B57" s="87" t="s">
        <v>2329</v>
      </c>
      <c r="C57" s="168" t="s">
        <v>417</v>
      </c>
      <c r="D57" s="62" t="s">
        <v>417</v>
      </c>
      <c r="E57" s="88" t="s">
        <v>417</v>
      </c>
      <c r="F57" s="62" t="s">
        <v>417</v>
      </c>
      <c r="G57" s="62" t="s">
        <v>417</v>
      </c>
      <c r="H57" s="62" t="s">
        <v>38</v>
      </c>
      <c r="I57" s="765">
        <f>R57/(1-Q57)</f>
        <v>23.615840000000002</v>
      </c>
      <c r="J57" s="65">
        <v>0.05</v>
      </c>
      <c r="K57" s="65">
        <v>0.02</v>
      </c>
      <c r="L57" s="65">
        <v>0.03</v>
      </c>
      <c r="M57" s="65">
        <v>0.04</v>
      </c>
      <c r="N57" s="65">
        <v>0.01</v>
      </c>
      <c r="O57" s="65">
        <v>0.1</v>
      </c>
      <c r="P57" s="65">
        <v>0</v>
      </c>
      <c r="Q57" s="65">
        <f>SUM(J57:P57)</f>
        <v>0.25</v>
      </c>
      <c r="R57" s="749">
        <f t="shared" ref="R57:R58" si="16">S57*1.2</f>
        <v>17.711880000000001</v>
      </c>
      <c r="S57" s="749">
        <v>14.7599</v>
      </c>
      <c r="T57" s="88" t="s">
        <v>2201</v>
      </c>
      <c r="U57" s="67" t="s">
        <v>1720</v>
      </c>
    </row>
    <row r="58" spans="1:21" s="473" customFormat="1" ht="31.2" x14ac:dyDescent="0.3">
      <c r="A58" s="964" t="s">
        <v>2962</v>
      </c>
      <c r="B58" s="965" t="s">
        <v>2963</v>
      </c>
      <c r="C58" s="966" t="s">
        <v>417</v>
      </c>
      <c r="D58" s="963">
        <v>10</v>
      </c>
      <c r="E58" s="918" t="s">
        <v>417</v>
      </c>
      <c r="F58" s="963" t="s">
        <v>417</v>
      </c>
      <c r="G58" s="963">
        <v>0.26</v>
      </c>
      <c r="H58" s="963" t="s">
        <v>221</v>
      </c>
      <c r="I58" s="765">
        <f t="shared" ref="I58" si="17">R58/(1-Q58)</f>
        <v>19.2</v>
      </c>
      <c r="J58" s="967">
        <v>0.05</v>
      </c>
      <c r="K58" s="967">
        <v>0.02</v>
      </c>
      <c r="L58" s="967">
        <v>0.03</v>
      </c>
      <c r="M58" s="967">
        <v>0.04</v>
      </c>
      <c r="N58" s="967">
        <v>0.01</v>
      </c>
      <c r="O58" s="967">
        <v>0.1</v>
      </c>
      <c r="P58" s="967">
        <v>0</v>
      </c>
      <c r="Q58" s="967">
        <f t="shared" ref="Q58" si="18">SUM(J58:P58)</f>
        <v>0.25</v>
      </c>
      <c r="R58" s="749">
        <f t="shared" si="16"/>
        <v>14.399999999999999</v>
      </c>
      <c r="S58" s="749">
        <v>12</v>
      </c>
      <c r="T58" s="918" t="s">
        <v>2961</v>
      </c>
      <c r="U58" s="968" t="s">
        <v>1720</v>
      </c>
    </row>
    <row r="59" spans="1:21" s="473" customFormat="1" ht="18" x14ac:dyDescent="0.3">
      <c r="A59" s="233"/>
      <c r="B59" s="110"/>
      <c r="C59" s="82"/>
      <c r="D59" s="84"/>
      <c r="E59" s="269"/>
      <c r="F59" s="84"/>
      <c r="G59" s="84"/>
      <c r="H59" s="84"/>
      <c r="I59" s="753"/>
      <c r="J59" s="688"/>
      <c r="K59" s="688"/>
      <c r="L59" s="688"/>
      <c r="M59" s="688"/>
      <c r="N59" s="688"/>
      <c r="O59" s="688"/>
      <c r="P59" s="688"/>
      <c r="Q59" s="688"/>
      <c r="R59" s="753"/>
      <c r="S59" s="753"/>
      <c r="T59" s="269"/>
      <c r="U59" s="512"/>
    </row>
    <row r="60" spans="1:21" ht="18" x14ac:dyDescent="0.3">
      <c r="A60" s="233"/>
      <c r="B60" s="110"/>
      <c r="C60" s="82"/>
      <c r="D60" s="84"/>
      <c r="E60" s="269"/>
      <c r="F60" s="84"/>
      <c r="G60" s="84"/>
      <c r="H60" s="84"/>
      <c r="I60" s="753"/>
      <c r="J60" s="688"/>
      <c r="K60" s="688"/>
      <c r="L60" s="688"/>
      <c r="M60" s="688"/>
      <c r="N60" s="688"/>
      <c r="O60" s="688"/>
      <c r="P60" s="688"/>
      <c r="Q60" s="688"/>
      <c r="R60" s="747"/>
      <c r="S60" s="747"/>
      <c r="T60" s="269"/>
      <c r="U60" s="269"/>
    </row>
    <row r="61" spans="1:21" ht="18" x14ac:dyDescent="0.3">
      <c r="A61" s="226" t="s">
        <v>444</v>
      </c>
      <c r="B61" s="227"/>
      <c r="C61" s="228"/>
      <c r="D61" s="228"/>
      <c r="E61" s="228"/>
      <c r="F61" s="147"/>
      <c r="G61" s="135"/>
      <c r="H61" s="135"/>
      <c r="I61" s="753"/>
      <c r="J61" s="84"/>
      <c r="K61" s="84"/>
      <c r="L61" s="84"/>
      <c r="M61" s="84"/>
      <c r="N61" s="84"/>
      <c r="O61" s="84"/>
      <c r="P61" s="84"/>
      <c r="Q61" s="84"/>
      <c r="R61" s="747"/>
      <c r="S61" s="747"/>
      <c r="T61" s="84"/>
      <c r="U61" s="84"/>
    </row>
    <row r="62" spans="1:21" ht="18" x14ac:dyDescent="0.3">
      <c r="A62" s="60" t="s">
        <v>445</v>
      </c>
      <c r="B62" s="87"/>
      <c r="C62" s="168" t="s">
        <v>15</v>
      </c>
      <c r="D62" s="62" t="s">
        <v>15</v>
      </c>
      <c r="E62" s="88" t="s">
        <v>15</v>
      </c>
      <c r="F62" s="62" t="s">
        <v>15</v>
      </c>
      <c r="G62" s="62" t="s">
        <v>15</v>
      </c>
      <c r="H62" s="62" t="s">
        <v>15</v>
      </c>
      <c r="I62" s="749" t="s">
        <v>15</v>
      </c>
      <c r="J62" s="62" t="s">
        <v>15</v>
      </c>
      <c r="K62" s="62" t="s">
        <v>15</v>
      </c>
      <c r="L62" s="62" t="s">
        <v>15</v>
      </c>
      <c r="M62" s="62" t="s">
        <v>15</v>
      </c>
      <c r="N62" s="62" t="s">
        <v>15</v>
      </c>
      <c r="O62" s="62" t="s">
        <v>15</v>
      </c>
      <c r="P62" s="62" t="s">
        <v>15</v>
      </c>
      <c r="Q62" s="62" t="s">
        <v>15</v>
      </c>
      <c r="R62" s="754"/>
      <c r="S62" s="754"/>
      <c r="T62" s="62" t="s">
        <v>15</v>
      </c>
      <c r="U62" s="62" t="s">
        <v>15</v>
      </c>
    </row>
    <row r="63" spans="1:21" ht="46.8" x14ac:dyDescent="0.3">
      <c r="A63" s="60" t="s">
        <v>2060</v>
      </c>
      <c r="B63" s="87" t="s">
        <v>446</v>
      </c>
      <c r="C63" s="168" t="s">
        <v>447</v>
      </c>
      <c r="D63" s="62">
        <v>1</v>
      </c>
      <c r="E63" s="88">
        <v>2.23</v>
      </c>
      <c r="F63" s="62">
        <v>35.6</v>
      </c>
      <c r="G63" s="62">
        <v>5</v>
      </c>
      <c r="H63" s="62" t="s">
        <v>221</v>
      </c>
      <c r="I63" s="749">
        <f>R63/(1-Q63)</f>
        <v>1116.70128</v>
      </c>
      <c r="J63" s="65">
        <v>0.05</v>
      </c>
      <c r="K63" s="65">
        <v>0.02</v>
      </c>
      <c r="L63" s="65">
        <v>0.03</v>
      </c>
      <c r="M63" s="65">
        <v>0.04</v>
      </c>
      <c r="N63" s="65">
        <v>0.01</v>
      </c>
      <c r="O63" s="65">
        <v>0.1</v>
      </c>
      <c r="P63" s="65">
        <v>0</v>
      </c>
      <c r="Q63" s="65">
        <f>SUM(J63:P63)</f>
        <v>0.25</v>
      </c>
      <c r="R63" s="749">
        <f t="shared" ref="R63:R65" si="19">S63*1.2</f>
        <v>837.52596000000005</v>
      </c>
      <c r="S63" s="749">
        <v>697.93830000000003</v>
      </c>
      <c r="T63" s="88" t="s">
        <v>371</v>
      </c>
      <c r="U63" s="58" t="s">
        <v>1720</v>
      </c>
    </row>
    <row r="64" spans="1:21" ht="62.4" x14ac:dyDescent="0.3">
      <c r="A64" s="60" t="s">
        <v>2061</v>
      </c>
      <c r="B64" s="87" t="s">
        <v>2787</v>
      </c>
      <c r="C64" s="168" t="s">
        <v>448</v>
      </c>
      <c r="D64" s="62">
        <v>1</v>
      </c>
      <c r="E64" s="88">
        <v>2.23</v>
      </c>
      <c r="F64" s="62">
        <v>39.200000000000003</v>
      </c>
      <c r="G64" s="62">
        <v>3</v>
      </c>
      <c r="H64" s="62" t="s">
        <v>221</v>
      </c>
      <c r="I64" s="749">
        <f>R64/(1-Q64)</f>
        <v>1280.4795200000001</v>
      </c>
      <c r="J64" s="65">
        <v>0.05</v>
      </c>
      <c r="K64" s="65">
        <v>0.02</v>
      </c>
      <c r="L64" s="65">
        <v>0.03</v>
      </c>
      <c r="M64" s="65">
        <v>0.04</v>
      </c>
      <c r="N64" s="65">
        <v>0.01</v>
      </c>
      <c r="O64" s="65">
        <v>0.1</v>
      </c>
      <c r="P64" s="65">
        <v>0</v>
      </c>
      <c r="Q64" s="65">
        <f>SUM(J64:P64)</f>
        <v>0.25</v>
      </c>
      <c r="R64" s="749">
        <f t="shared" si="19"/>
        <v>960.35964000000001</v>
      </c>
      <c r="S64" s="749">
        <v>800.29970000000003</v>
      </c>
      <c r="T64" s="88" t="s">
        <v>371</v>
      </c>
      <c r="U64" s="58" t="s">
        <v>1720</v>
      </c>
    </row>
    <row r="65" spans="1:21" ht="62.4" x14ac:dyDescent="0.3">
      <c r="A65" s="60" t="s">
        <v>2062</v>
      </c>
      <c r="B65" s="87" t="s">
        <v>2788</v>
      </c>
      <c r="C65" s="168" t="s">
        <v>448</v>
      </c>
      <c r="D65" s="62">
        <v>1</v>
      </c>
      <c r="E65" s="88">
        <v>2.23</v>
      </c>
      <c r="F65" s="62">
        <v>39.200000000000003</v>
      </c>
      <c r="G65" s="62">
        <v>3</v>
      </c>
      <c r="H65" s="62" t="s">
        <v>221</v>
      </c>
      <c r="I65" s="749">
        <f>R65/(1-Q65)</f>
        <v>1280.4795200000001</v>
      </c>
      <c r="J65" s="65">
        <v>0.05</v>
      </c>
      <c r="K65" s="65">
        <v>0.02</v>
      </c>
      <c r="L65" s="65">
        <v>0.03</v>
      </c>
      <c r="M65" s="65">
        <v>0.04</v>
      </c>
      <c r="N65" s="65">
        <v>0.01</v>
      </c>
      <c r="O65" s="65">
        <v>0.1</v>
      </c>
      <c r="P65" s="65">
        <v>0</v>
      </c>
      <c r="Q65" s="65">
        <f>SUM(J65:P65)</f>
        <v>0.25</v>
      </c>
      <c r="R65" s="749">
        <f t="shared" si="19"/>
        <v>960.35964000000001</v>
      </c>
      <c r="S65" s="749">
        <v>800.29970000000003</v>
      </c>
      <c r="T65" s="88" t="s">
        <v>371</v>
      </c>
      <c r="U65" s="58" t="s">
        <v>1720</v>
      </c>
    </row>
    <row r="66" spans="1:21" ht="18" x14ac:dyDescent="0.3">
      <c r="A66" s="60" t="s">
        <v>449</v>
      </c>
      <c r="B66" s="87"/>
      <c r="C66" s="168"/>
      <c r="D66" s="62"/>
      <c r="E66" s="88"/>
      <c r="F66" s="62"/>
      <c r="G66" s="62"/>
      <c r="H66" s="62"/>
      <c r="I66" s="753"/>
      <c r="J66" s="84"/>
      <c r="K66" s="84"/>
      <c r="L66" s="84"/>
      <c r="M66" s="84"/>
      <c r="N66" s="84"/>
      <c r="O66" s="84"/>
      <c r="P66" s="84"/>
      <c r="Q66" s="84"/>
      <c r="R66" s="747"/>
      <c r="S66" s="747"/>
      <c r="T66" s="84"/>
      <c r="U66" s="84"/>
    </row>
    <row r="67" spans="1:21" ht="62.4" x14ac:dyDescent="0.3">
      <c r="A67" s="60" t="s">
        <v>450</v>
      </c>
      <c r="B67" s="87" t="s">
        <v>451</v>
      </c>
      <c r="C67" s="168"/>
      <c r="D67" s="62">
        <v>4</v>
      </c>
      <c r="E67" s="88" t="s">
        <v>417</v>
      </c>
      <c r="F67" s="62">
        <v>0.16</v>
      </c>
      <c r="G67" s="62" t="s">
        <v>417</v>
      </c>
      <c r="H67" s="62" t="s">
        <v>17</v>
      </c>
      <c r="I67" s="689" t="s">
        <v>452</v>
      </c>
      <c r="J67" s="473"/>
      <c r="K67" s="473"/>
      <c r="L67" s="473"/>
      <c r="M67" s="473"/>
      <c r="N67" s="473"/>
      <c r="O67" s="473"/>
      <c r="P67" s="473"/>
      <c r="Q67" s="473"/>
      <c r="R67" s="755"/>
      <c r="S67" s="755"/>
      <c r="T67" s="473"/>
      <c r="U67" s="473"/>
    </row>
    <row r="68" spans="1:21" ht="46.8" x14ac:dyDescent="0.3">
      <c r="A68" s="60" t="s">
        <v>453</v>
      </c>
      <c r="B68" s="87" t="s">
        <v>454</v>
      </c>
      <c r="C68" s="168"/>
      <c r="D68" s="62">
        <v>4</v>
      </c>
      <c r="E68" s="88" t="s">
        <v>417</v>
      </c>
      <c r="F68" s="62">
        <v>0.1</v>
      </c>
      <c r="G68" s="62" t="s">
        <v>417</v>
      </c>
      <c r="H68" s="62" t="s">
        <v>17</v>
      </c>
      <c r="I68" s="767"/>
      <c r="J68" s="473"/>
      <c r="K68" s="473"/>
      <c r="L68" s="473"/>
      <c r="M68" s="473"/>
      <c r="N68" s="473"/>
      <c r="O68" s="473"/>
      <c r="P68" s="473"/>
      <c r="Q68" s="473"/>
      <c r="R68" s="755"/>
      <c r="S68" s="755"/>
      <c r="T68" s="473"/>
      <c r="U68" s="473"/>
    </row>
    <row r="69" spans="1:21" x14ac:dyDescent="0.3">
      <c r="A69" s="147"/>
      <c r="B69" s="246"/>
      <c r="C69" s="247"/>
      <c r="D69" s="147"/>
      <c r="E69" s="147"/>
      <c r="F69" s="147"/>
      <c r="G69" s="147"/>
      <c r="H69" s="147"/>
      <c r="I69" s="766"/>
      <c r="J69" s="147"/>
      <c r="K69" s="147"/>
      <c r="L69" s="147"/>
      <c r="M69" s="147"/>
      <c r="N69" s="147"/>
      <c r="O69" s="147"/>
      <c r="P69" s="147"/>
      <c r="Q69" s="147"/>
      <c r="R69" s="751"/>
      <c r="S69" s="751"/>
      <c r="T69" s="147"/>
      <c r="U69" s="147"/>
    </row>
    <row r="70" spans="1:21" ht="18" x14ac:dyDescent="0.3">
      <c r="A70" s="226" t="s">
        <v>455</v>
      </c>
      <c r="B70" s="227"/>
      <c r="C70" s="228"/>
      <c r="D70" s="228"/>
      <c r="E70" s="228"/>
      <c r="F70" s="147"/>
      <c r="G70" s="135"/>
      <c r="H70" s="135"/>
      <c r="I70" s="753"/>
      <c r="J70" s="84"/>
      <c r="K70" s="84"/>
      <c r="L70" s="84"/>
      <c r="M70" s="84"/>
      <c r="N70" s="84"/>
      <c r="O70" s="84"/>
      <c r="P70" s="84"/>
      <c r="Q70" s="84"/>
      <c r="R70" s="747"/>
      <c r="S70" s="747"/>
      <c r="T70" s="84"/>
      <c r="U70" s="84"/>
    </row>
    <row r="71" spans="1:21" ht="46.8" x14ac:dyDescent="0.3">
      <c r="A71" s="60" t="s">
        <v>2065</v>
      </c>
      <c r="B71" s="87" t="s">
        <v>456</v>
      </c>
      <c r="C71" s="168" t="s">
        <v>457</v>
      </c>
      <c r="D71" s="62">
        <v>1</v>
      </c>
      <c r="E71" s="88">
        <v>1.44</v>
      </c>
      <c r="F71" s="62">
        <v>13</v>
      </c>
      <c r="G71" s="62">
        <v>10</v>
      </c>
      <c r="H71" s="62" t="s">
        <v>69</v>
      </c>
      <c r="I71" s="765">
        <f>R71/(1-Q71)</f>
        <v>387.19759999999997</v>
      </c>
      <c r="J71" s="65">
        <v>0.05</v>
      </c>
      <c r="K71" s="65">
        <v>0.02</v>
      </c>
      <c r="L71" s="65">
        <v>0.03</v>
      </c>
      <c r="M71" s="65">
        <v>0.04</v>
      </c>
      <c r="N71" s="65">
        <v>0.01</v>
      </c>
      <c r="O71" s="65">
        <v>0.1</v>
      </c>
      <c r="P71" s="65">
        <v>0</v>
      </c>
      <c r="Q71" s="65">
        <f>SUM(J71:P71)</f>
        <v>0.25</v>
      </c>
      <c r="R71" s="749">
        <f t="shared" ref="R71:R72" si="20">S71*1.2</f>
        <v>290.39819999999997</v>
      </c>
      <c r="S71" s="749">
        <v>241.99850000000001</v>
      </c>
      <c r="T71" s="188" t="s">
        <v>443</v>
      </c>
      <c r="U71" s="58" t="s">
        <v>1720</v>
      </c>
    </row>
    <row r="72" spans="1:21" ht="46.8" x14ac:dyDescent="0.3">
      <c r="A72" s="60" t="s">
        <v>2066</v>
      </c>
      <c r="B72" s="87" t="s">
        <v>458</v>
      </c>
      <c r="C72" s="168" t="s">
        <v>459</v>
      </c>
      <c r="D72" s="62">
        <v>1</v>
      </c>
      <c r="E72" s="88">
        <v>2.16</v>
      </c>
      <c r="F72" s="62">
        <v>21</v>
      </c>
      <c r="G72" s="62">
        <v>10</v>
      </c>
      <c r="H72" s="62" t="s">
        <v>69</v>
      </c>
      <c r="I72" s="765">
        <f>R72/(1-Q72)</f>
        <v>521.19647999999995</v>
      </c>
      <c r="J72" s="65">
        <v>0.05</v>
      </c>
      <c r="K72" s="65">
        <v>0.02</v>
      </c>
      <c r="L72" s="65">
        <v>0.03</v>
      </c>
      <c r="M72" s="65">
        <v>0.04</v>
      </c>
      <c r="N72" s="65">
        <v>0.01</v>
      </c>
      <c r="O72" s="65">
        <v>0.1</v>
      </c>
      <c r="P72" s="65">
        <v>0</v>
      </c>
      <c r="Q72" s="65">
        <f>SUM(J72:P72)</f>
        <v>0.25</v>
      </c>
      <c r="R72" s="749">
        <f t="shared" si="20"/>
        <v>390.89735999999999</v>
      </c>
      <c r="S72" s="749">
        <v>325.74779999999998</v>
      </c>
      <c r="T72" s="188" t="s">
        <v>443</v>
      </c>
      <c r="U72" s="58" t="s">
        <v>1720</v>
      </c>
    </row>
    <row r="73" spans="1:21" s="471" customFormat="1" ht="18" x14ac:dyDescent="0.35">
      <c r="A73" s="472"/>
      <c r="B73" s="472"/>
      <c r="C73" s="472"/>
      <c r="D73" s="472"/>
      <c r="E73" s="472"/>
      <c r="F73" s="472"/>
      <c r="G73" s="472"/>
      <c r="H73" s="472"/>
      <c r="I73" s="768"/>
      <c r="J73" s="472"/>
      <c r="K73" s="472"/>
      <c r="L73" s="472"/>
      <c r="M73" s="472"/>
      <c r="N73" s="472"/>
      <c r="O73" s="472"/>
      <c r="P73" s="472"/>
      <c r="Q73" s="472"/>
      <c r="R73" s="756"/>
      <c r="S73" s="756"/>
      <c r="T73" s="472"/>
      <c r="U73" s="472"/>
    </row>
    <row r="74" spans="1:21" ht="18" x14ac:dyDescent="0.3">
      <c r="A74" s="226" t="s">
        <v>460</v>
      </c>
      <c r="B74" s="227"/>
      <c r="C74" s="228"/>
      <c r="D74" s="228"/>
      <c r="E74" s="228"/>
      <c r="F74" s="147"/>
      <c r="G74" s="135"/>
      <c r="H74" s="135"/>
      <c r="I74" s="753"/>
      <c r="J74" s="84"/>
      <c r="K74" s="84"/>
      <c r="L74" s="84"/>
      <c r="M74" s="84"/>
      <c r="N74" s="84"/>
      <c r="O74" s="84"/>
      <c r="P74" s="84"/>
      <c r="Q74" s="84"/>
      <c r="R74" s="747"/>
      <c r="S74" s="747"/>
      <c r="T74" s="84"/>
      <c r="U74" s="84"/>
    </row>
    <row r="75" spans="1:21" ht="46.8" x14ac:dyDescent="0.3">
      <c r="A75" s="60" t="s">
        <v>461</v>
      </c>
      <c r="B75" s="87" t="s">
        <v>462</v>
      </c>
      <c r="C75" s="168" t="s">
        <v>463</v>
      </c>
      <c r="D75" s="62">
        <v>2</v>
      </c>
      <c r="E75" s="88">
        <f>D75*(1.8*0.3)</f>
        <v>1.08</v>
      </c>
      <c r="F75" s="62">
        <v>5.69</v>
      </c>
      <c r="G75" s="62">
        <v>80</v>
      </c>
      <c r="H75" s="62" t="s">
        <v>17</v>
      </c>
      <c r="I75" s="765">
        <f t="shared" ref="I75:I78" si="21">R75/(1-Q75)</f>
        <v>135.38320000000002</v>
      </c>
      <c r="J75" s="65">
        <v>0.05</v>
      </c>
      <c r="K75" s="65">
        <v>0.02</v>
      </c>
      <c r="L75" s="65">
        <v>0.03</v>
      </c>
      <c r="M75" s="65">
        <v>0.04</v>
      </c>
      <c r="N75" s="65">
        <v>0.01</v>
      </c>
      <c r="O75" s="65">
        <v>0.1</v>
      </c>
      <c r="P75" s="65">
        <v>0</v>
      </c>
      <c r="Q75" s="65">
        <f t="shared" ref="Q75:Q78" si="22">SUM(J75:P75)</f>
        <v>0.25</v>
      </c>
      <c r="R75" s="749">
        <f t="shared" ref="R75:R78" si="23">S75*1.2</f>
        <v>101.53740000000001</v>
      </c>
      <c r="S75" s="749">
        <v>84.614500000000007</v>
      </c>
      <c r="T75" s="69" t="s">
        <v>371</v>
      </c>
      <c r="U75" s="58" t="s">
        <v>1720</v>
      </c>
    </row>
    <row r="76" spans="1:21" ht="46.8" x14ac:dyDescent="0.3">
      <c r="A76" s="60" t="s">
        <v>464</v>
      </c>
      <c r="B76" s="87" t="s">
        <v>465</v>
      </c>
      <c r="C76" s="168" t="s">
        <v>466</v>
      </c>
      <c r="D76" s="62">
        <v>1</v>
      </c>
      <c r="E76" s="88" t="s">
        <v>418</v>
      </c>
      <c r="F76" s="62">
        <v>0.1</v>
      </c>
      <c r="G76" s="62" t="s">
        <v>418</v>
      </c>
      <c r="H76" s="62" t="s">
        <v>17</v>
      </c>
      <c r="I76" s="765">
        <f t="shared" si="21"/>
        <v>5.866880000000001</v>
      </c>
      <c r="J76" s="65">
        <v>0.05</v>
      </c>
      <c r="K76" s="65">
        <v>0.02</v>
      </c>
      <c r="L76" s="65">
        <v>0.03</v>
      </c>
      <c r="M76" s="65">
        <v>0.04</v>
      </c>
      <c r="N76" s="65">
        <v>0.01</v>
      </c>
      <c r="O76" s="65">
        <v>0.1</v>
      </c>
      <c r="P76" s="65">
        <v>0</v>
      </c>
      <c r="Q76" s="65">
        <f t="shared" si="22"/>
        <v>0.25</v>
      </c>
      <c r="R76" s="749">
        <f t="shared" si="23"/>
        <v>4.4001600000000005</v>
      </c>
      <c r="S76" s="749">
        <v>3.6668000000000003</v>
      </c>
      <c r="T76" s="69" t="s">
        <v>371</v>
      </c>
      <c r="U76" s="58" t="s">
        <v>1720</v>
      </c>
    </row>
    <row r="77" spans="1:21" ht="46.8" x14ac:dyDescent="0.3">
      <c r="A77" s="60" t="s">
        <v>467</v>
      </c>
      <c r="B77" s="87" t="s">
        <v>468</v>
      </c>
      <c r="C77" s="168" t="s">
        <v>469</v>
      </c>
      <c r="D77" s="62">
        <v>1</v>
      </c>
      <c r="E77" s="88" t="s">
        <v>418</v>
      </c>
      <c r="F77" s="62">
        <v>0.2</v>
      </c>
      <c r="G77" s="62" t="s">
        <v>418</v>
      </c>
      <c r="H77" s="62" t="s">
        <v>17</v>
      </c>
      <c r="I77" s="765">
        <f t="shared" si="21"/>
        <v>6.0481599999999993</v>
      </c>
      <c r="J77" s="65">
        <v>0.05</v>
      </c>
      <c r="K77" s="65">
        <v>0.02</v>
      </c>
      <c r="L77" s="65">
        <v>0.03</v>
      </c>
      <c r="M77" s="65">
        <v>0.04</v>
      </c>
      <c r="N77" s="65">
        <v>0.01</v>
      </c>
      <c r="O77" s="65">
        <v>0.1</v>
      </c>
      <c r="P77" s="65">
        <v>0</v>
      </c>
      <c r="Q77" s="65">
        <f t="shared" si="22"/>
        <v>0.25</v>
      </c>
      <c r="R77" s="749">
        <f t="shared" si="23"/>
        <v>4.5361199999999995</v>
      </c>
      <c r="S77" s="749">
        <v>3.7801</v>
      </c>
      <c r="T77" s="69" t="s">
        <v>371</v>
      </c>
      <c r="U77" s="58" t="s">
        <v>1720</v>
      </c>
    </row>
    <row r="78" spans="1:21" ht="62.4" x14ac:dyDescent="0.3">
      <c r="A78" s="60" t="s">
        <v>2330</v>
      </c>
      <c r="B78" s="87" t="s">
        <v>416</v>
      </c>
      <c r="C78" s="168" t="s">
        <v>418</v>
      </c>
      <c r="D78" s="62">
        <v>4</v>
      </c>
      <c r="E78" s="88" t="s">
        <v>418</v>
      </c>
      <c r="F78" s="62">
        <v>0.1</v>
      </c>
      <c r="G78" s="62" t="s">
        <v>418</v>
      </c>
      <c r="H78" s="62" t="s">
        <v>17</v>
      </c>
      <c r="I78" s="765">
        <f t="shared" si="21"/>
        <v>44.479520000000001</v>
      </c>
      <c r="J78" s="65">
        <v>0.05</v>
      </c>
      <c r="K78" s="65">
        <v>0.02</v>
      </c>
      <c r="L78" s="65">
        <v>0.03</v>
      </c>
      <c r="M78" s="65">
        <v>0.04</v>
      </c>
      <c r="N78" s="65">
        <v>0.01</v>
      </c>
      <c r="O78" s="65">
        <v>0.1</v>
      </c>
      <c r="P78" s="65">
        <v>0</v>
      </c>
      <c r="Q78" s="65">
        <f t="shared" si="22"/>
        <v>0.25</v>
      </c>
      <c r="R78" s="749">
        <f t="shared" si="23"/>
        <v>33.359639999999999</v>
      </c>
      <c r="S78" s="749">
        <v>27.799699999999998</v>
      </c>
      <c r="T78" s="188" t="s">
        <v>2201</v>
      </c>
      <c r="U78" s="58" t="s">
        <v>1720</v>
      </c>
    </row>
    <row r="79" spans="1:21" s="471" customFormat="1" ht="18" x14ac:dyDescent="0.35">
      <c r="I79" s="757"/>
      <c r="R79" s="757"/>
      <c r="S79" s="757"/>
      <c r="T79" s="472"/>
      <c r="U79" s="472"/>
    </row>
    <row r="80" spans="1:21" s="471" customFormat="1" ht="18" x14ac:dyDescent="0.35">
      <c r="I80" s="757"/>
      <c r="R80" s="757"/>
      <c r="S80" s="757"/>
      <c r="T80" s="472"/>
      <c r="U80" s="472"/>
    </row>
    <row r="81" spans="9:21" s="471" customFormat="1" ht="18" x14ac:dyDescent="0.35">
      <c r="I81" s="757"/>
      <c r="R81" s="757"/>
      <c r="S81" s="757"/>
      <c r="T81" s="472"/>
      <c r="U81" s="472"/>
    </row>
    <row r="82" spans="9:21" s="471" customFormat="1" ht="18" x14ac:dyDescent="0.35">
      <c r="I82" s="757"/>
      <c r="R82" s="757"/>
      <c r="S82" s="757"/>
      <c r="T82" s="472"/>
      <c r="U82" s="472"/>
    </row>
    <row r="83" spans="9:21" s="471" customFormat="1" ht="18" x14ac:dyDescent="0.35">
      <c r="I83" s="757"/>
      <c r="R83" s="757"/>
      <c r="S83" s="757"/>
      <c r="T83" s="472"/>
      <c r="U83" s="472"/>
    </row>
    <row r="84" spans="9:21" s="471" customFormat="1" ht="18" x14ac:dyDescent="0.35">
      <c r="I84" s="757"/>
      <c r="R84" s="757"/>
      <c r="S84" s="757"/>
      <c r="T84" s="472"/>
      <c r="U84" s="472"/>
    </row>
    <row r="85" spans="9:21" s="471" customFormat="1" ht="18" x14ac:dyDescent="0.35">
      <c r="I85" s="757"/>
      <c r="R85" s="757"/>
      <c r="S85" s="757"/>
      <c r="T85" s="472"/>
      <c r="U85" s="472"/>
    </row>
    <row r="86" spans="9:21" s="471" customFormat="1" ht="18" x14ac:dyDescent="0.35">
      <c r="I86" s="757"/>
      <c r="R86" s="757"/>
      <c r="S86" s="757"/>
      <c r="T86" s="472"/>
      <c r="U86" s="472"/>
    </row>
    <row r="87" spans="9:21" s="471" customFormat="1" ht="18" x14ac:dyDescent="0.35">
      <c r="I87" s="757"/>
      <c r="R87" s="757"/>
      <c r="S87" s="757"/>
      <c r="T87" s="472"/>
      <c r="U87" s="472"/>
    </row>
    <row r="88" spans="9:21" s="471" customFormat="1" ht="18" x14ac:dyDescent="0.35">
      <c r="I88" s="757"/>
      <c r="R88" s="757"/>
      <c r="S88" s="757"/>
      <c r="T88" s="472"/>
      <c r="U88" s="472"/>
    </row>
    <row r="89" spans="9:21" s="471" customFormat="1" ht="18" x14ac:dyDescent="0.35">
      <c r="I89" s="757"/>
      <c r="R89" s="757"/>
      <c r="S89" s="757"/>
      <c r="T89" s="472"/>
      <c r="U89" s="472"/>
    </row>
    <row r="90" spans="9:21" s="471" customFormat="1" ht="18" x14ac:dyDescent="0.35">
      <c r="I90" s="757"/>
      <c r="R90" s="757"/>
      <c r="S90" s="757"/>
      <c r="T90" s="472"/>
      <c r="U90" s="472"/>
    </row>
    <row r="91" spans="9:21" s="471" customFormat="1" ht="18" x14ac:dyDescent="0.35">
      <c r="I91" s="757"/>
      <c r="R91" s="757"/>
      <c r="S91" s="757"/>
      <c r="T91" s="472"/>
      <c r="U91" s="472"/>
    </row>
    <row r="92" spans="9:21" s="471" customFormat="1" ht="18" x14ac:dyDescent="0.35">
      <c r="I92" s="757"/>
      <c r="R92" s="757"/>
      <c r="S92" s="757"/>
      <c r="T92" s="472"/>
      <c r="U92" s="472"/>
    </row>
    <row r="93" spans="9:21" s="471" customFormat="1" ht="18" x14ac:dyDescent="0.35">
      <c r="I93" s="757"/>
      <c r="R93" s="757"/>
      <c r="S93" s="757"/>
      <c r="T93" s="472"/>
      <c r="U93" s="472"/>
    </row>
    <row r="94" spans="9:21" s="471" customFormat="1" ht="18" x14ac:dyDescent="0.35">
      <c r="I94" s="757"/>
      <c r="R94" s="757"/>
      <c r="S94" s="757"/>
      <c r="T94" s="472"/>
      <c r="U94" s="472"/>
    </row>
    <row r="95" spans="9:21" s="471" customFormat="1" ht="18" x14ac:dyDescent="0.35">
      <c r="I95" s="757"/>
      <c r="R95" s="757"/>
      <c r="S95" s="757"/>
      <c r="T95" s="472"/>
      <c r="U95" s="472"/>
    </row>
    <row r="96" spans="9:21" s="471" customFormat="1" ht="18" x14ac:dyDescent="0.35">
      <c r="I96" s="757"/>
      <c r="R96" s="757"/>
      <c r="S96" s="757"/>
      <c r="T96" s="472"/>
      <c r="U96" s="472"/>
    </row>
    <row r="97" spans="9:21" s="471" customFormat="1" ht="18" x14ac:dyDescent="0.35">
      <c r="I97" s="757"/>
      <c r="R97" s="757"/>
      <c r="S97" s="757"/>
      <c r="T97" s="472"/>
      <c r="U97" s="472"/>
    </row>
    <row r="98" spans="9:21" s="471" customFormat="1" ht="18" x14ac:dyDescent="0.35">
      <c r="I98" s="757"/>
      <c r="R98" s="757"/>
      <c r="S98" s="757"/>
      <c r="T98" s="472"/>
      <c r="U98" s="472"/>
    </row>
    <row r="99" spans="9:21" s="471" customFormat="1" ht="18" x14ac:dyDescent="0.35">
      <c r="I99" s="757"/>
      <c r="R99" s="757"/>
      <c r="S99" s="757"/>
      <c r="T99" s="472"/>
      <c r="U99" s="472"/>
    </row>
    <row r="100" spans="9:21" s="471" customFormat="1" ht="18" x14ac:dyDescent="0.35">
      <c r="I100" s="757"/>
      <c r="R100" s="757"/>
      <c r="S100" s="757"/>
      <c r="T100" s="472"/>
      <c r="U100" s="472"/>
    </row>
    <row r="101" spans="9:21" s="471" customFormat="1" ht="18" x14ac:dyDescent="0.35">
      <c r="I101" s="757"/>
      <c r="R101" s="757"/>
      <c r="S101" s="757"/>
      <c r="T101" s="472"/>
      <c r="U101" s="472"/>
    </row>
    <row r="102" spans="9:21" s="471" customFormat="1" ht="18" x14ac:dyDescent="0.35">
      <c r="I102" s="757"/>
      <c r="R102" s="757"/>
      <c r="S102" s="757"/>
      <c r="T102" s="472"/>
      <c r="U102" s="472"/>
    </row>
    <row r="103" spans="9:21" s="471" customFormat="1" ht="18" x14ac:dyDescent="0.35">
      <c r="I103" s="757"/>
      <c r="R103" s="757"/>
      <c r="S103" s="757"/>
      <c r="T103" s="472"/>
      <c r="U103" s="472"/>
    </row>
    <row r="104" spans="9:21" s="471" customFormat="1" ht="18" x14ac:dyDescent="0.35">
      <c r="I104" s="757"/>
      <c r="R104" s="757"/>
      <c r="S104" s="757"/>
      <c r="T104" s="472"/>
      <c r="U104" s="472"/>
    </row>
    <row r="105" spans="9:21" s="471" customFormat="1" ht="18" x14ac:dyDescent="0.35">
      <c r="I105" s="757"/>
      <c r="R105" s="757"/>
      <c r="S105" s="757"/>
      <c r="T105" s="472"/>
      <c r="U105" s="472"/>
    </row>
    <row r="106" spans="9:21" s="471" customFormat="1" ht="18" x14ac:dyDescent="0.35">
      <c r="I106" s="757"/>
      <c r="R106" s="757"/>
      <c r="S106" s="757"/>
      <c r="T106" s="472"/>
      <c r="U106" s="472"/>
    </row>
    <row r="107" spans="9:21" s="471" customFormat="1" ht="18" x14ac:dyDescent="0.35">
      <c r="I107" s="757"/>
      <c r="R107" s="757"/>
      <c r="S107" s="757"/>
      <c r="T107" s="472"/>
      <c r="U107" s="472"/>
    </row>
    <row r="108" spans="9:21" s="471" customFormat="1" ht="18" x14ac:dyDescent="0.35">
      <c r="I108" s="757"/>
      <c r="R108" s="757"/>
      <c r="S108" s="757"/>
      <c r="T108" s="472"/>
      <c r="U108" s="472"/>
    </row>
    <row r="109" spans="9:21" s="471" customFormat="1" ht="18" x14ac:dyDescent="0.35">
      <c r="I109" s="757"/>
      <c r="R109" s="757"/>
      <c r="S109" s="757"/>
      <c r="T109" s="472"/>
      <c r="U109" s="472"/>
    </row>
    <row r="110" spans="9:21" s="471" customFormat="1" ht="18" x14ac:dyDescent="0.35">
      <c r="I110" s="757"/>
      <c r="R110" s="757"/>
      <c r="S110" s="757"/>
      <c r="T110" s="472"/>
      <c r="U110" s="472"/>
    </row>
    <row r="111" spans="9:21" s="471" customFormat="1" ht="18" x14ac:dyDescent="0.35">
      <c r="I111" s="757"/>
      <c r="R111" s="757"/>
      <c r="S111" s="757"/>
      <c r="T111" s="472"/>
      <c r="U111" s="472"/>
    </row>
    <row r="112" spans="9:21" s="471" customFormat="1" ht="18" x14ac:dyDescent="0.35">
      <c r="I112" s="757"/>
      <c r="R112" s="757"/>
      <c r="S112" s="757"/>
      <c r="T112" s="472"/>
      <c r="U112" s="472"/>
    </row>
    <row r="113" spans="9:19" s="471" customFormat="1" ht="18" x14ac:dyDescent="0.35">
      <c r="I113" s="757"/>
      <c r="R113" s="757"/>
      <c r="S113" s="757"/>
    </row>
    <row r="114" spans="9:19" s="471" customFormat="1" ht="18" x14ac:dyDescent="0.35">
      <c r="I114" s="757"/>
      <c r="R114" s="757"/>
      <c r="S114" s="757"/>
    </row>
    <row r="115" spans="9:19" s="471" customFormat="1" ht="18" x14ac:dyDescent="0.35">
      <c r="I115" s="757"/>
      <c r="R115" s="757"/>
      <c r="S115" s="757"/>
    </row>
    <row r="116" spans="9:19" s="471" customFormat="1" ht="18" x14ac:dyDescent="0.35">
      <c r="I116" s="757"/>
      <c r="R116" s="757"/>
      <c r="S116" s="757"/>
    </row>
    <row r="117" spans="9:19" s="471" customFormat="1" ht="18" x14ac:dyDescent="0.35">
      <c r="I117" s="757"/>
      <c r="R117" s="757"/>
      <c r="S117" s="757"/>
    </row>
    <row r="118" spans="9:19" s="471" customFormat="1" ht="18" x14ac:dyDescent="0.35">
      <c r="I118" s="757"/>
      <c r="R118" s="757"/>
      <c r="S118" s="757"/>
    </row>
    <row r="119" spans="9:19" s="471" customFormat="1" ht="18" x14ac:dyDescent="0.35">
      <c r="I119" s="757"/>
      <c r="R119" s="757"/>
      <c r="S119" s="757"/>
    </row>
    <row r="120" spans="9:19" s="471" customFormat="1" ht="18" x14ac:dyDescent="0.35">
      <c r="I120" s="757"/>
      <c r="R120" s="757"/>
      <c r="S120" s="757"/>
    </row>
    <row r="121" spans="9:19" s="471" customFormat="1" ht="18" x14ac:dyDescent="0.35">
      <c r="I121" s="757"/>
      <c r="R121" s="757"/>
      <c r="S121" s="757"/>
    </row>
    <row r="122" spans="9:19" s="471" customFormat="1" ht="18" x14ac:dyDescent="0.35">
      <c r="I122" s="757"/>
      <c r="R122" s="757"/>
      <c r="S122" s="757"/>
    </row>
    <row r="123" spans="9:19" s="471" customFormat="1" ht="18" x14ac:dyDescent="0.35">
      <c r="I123" s="757"/>
      <c r="R123" s="757"/>
      <c r="S123" s="757"/>
    </row>
    <row r="124" spans="9:19" s="471" customFormat="1" ht="18" x14ac:dyDescent="0.35">
      <c r="I124" s="757"/>
      <c r="R124" s="757"/>
      <c r="S124" s="757"/>
    </row>
    <row r="125" spans="9:19" s="471" customFormat="1" ht="18" x14ac:dyDescent="0.35">
      <c r="I125" s="757"/>
      <c r="R125" s="757"/>
      <c r="S125" s="757"/>
    </row>
    <row r="126" spans="9:19" s="471" customFormat="1" ht="18" x14ac:dyDescent="0.35">
      <c r="I126" s="757"/>
      <c r="R126" s="757"/>
      <c r="S126" s="757"/>
    </row>
    <row r="127" spans="9:19" s="471" customFormat="1" ht="18" x14ac:dyDescent="0.35">
      <c r="I127" s="757"/>
      <c r="R127" s="757"/>
      <c r="S127" s="757"/>
    </row>
    <row r="128" spans="9:19" s="471" customFormat="1" ht="18" x14ac:dyDescent="0.35">
      <c r="I128" s="757"/>
      <c r="R128" s="757"/>
      <c r="S128" s="757"/>
    </row>
    <row r="129" spans="9:19" s="471" customFormat="1" ht="18" x14ac:dyDescent="0.35">
      <c r="I129" s="757"/>
      <c r="R129" s="757"/>
      <c r="S129" s="757"/>
    </row>
    <row r="130" spans="9:19" s="471" customFormat="1" ht="18" x14ac:dyDescent="0.35">
      <c r="I130" s="757"/>
      <c r="R130" s="757"/>
      <c r="S130" s="757"/>
    </row>
    <row r="131" spans="9:19" s="471" customFormat="1" ht="18" x14ac:dyDescent="0.35">
      <c r="I131" s="757"/>
      <c r="R131" s="757"/>
      <c r="S131" s="757"/>
    </row>
    <row r="132" spans="9:19" s="471" customFormat="1" ht="18" x14ac:dyDescent="0.35">
      <c r="I132" s="757"/>
      <c r="R132" s="757"/>
      <c r="S132" s="757"/>
    </row>
    <row r="133" spans="9:19" s="471" customFormat="1" ht="18" x14ac:dyDescent="0.35">
      <c r="I133" s="757"/>
      <c r="R133" s="757"/>
      <c r="S133" s="757"/>
    </row>
    <row r="134" spans="9:19" s="147" customFormat="1" x14ac:dyDescent="0.3">
      <c r="I134" s="758"/>
      <c r="R134" s="758"/>
      <c r="S134" s="758"/>
    </row>
    <row r="135" spans="9:19" s="92" customFormat="1" ht="18" x14ac:dyDescent="0.35">
      <c r="I135" s="759"/>
      <c r="R135" s="759"/>
      <c r="S135" s="759"/>
    </row>
    <row r="136" spans="9:19" s="474" customFormat="1" ht="18" x14ac:dyDescent="0.35">
      <c r="I136" s="760"/>
      <c r="R136" s="760"/>
      <c r="S136" s="760"/>
    </row>
    <row r="137" spans="9:19" s="474" customFormat="1" ht="18" x14ac:dyDescent="0.35">
      <c r="I137" s="760"/>
      <c r="R137" s="760"/>
      <c r="S137" s="760"/>
    </row>
    <row r="138" spans="9:19" s="471" customFormat="1" ht="18" x14ac:dyDescent="0.35">
      <c r="I138" s="757"/>
      <c r="R138" s="757"/>
      <c r="S138" s="757"/>
    </row>
    <row r="139" spans="9:19" s="471" customFormat="1" ht="18" x14ac:dyDescent="0.35">
      <c r="I139" s="757"/>
      <c r="R139" s="757"/>
      <c r="S139" s="757"/>
    </row>
    <row r="140" spans="9:19" s="471" customFormat="1" ht="18" x14ac:dyDescent="0.35">
      <c r="I140" s="757"/>
      <c r="R140" s="757"/>
      <c r="S140" s="757"/>
    </row>
    <row r="141" spans="9:19" s="471" customFormat="1" ht="18" x14ac:dyDescent="0.35">
      <c r="I141" s="757"/>
      <c r="R141" s="757"/>
      <c r="S141" s="757"/>
    </row>
    <row r="142" spans="9:19" s="471" customFormat="1" ht="18" x14ac:dyDescent="0.35">
      <c r="I142" s="757"/>
      <c r="R142" s="757"/>
      <c r="S142" s="757"/>
    </row>
    <row r="143" spans="9:19" s="471" customFormat="1" ht="18" x14ac:dyDescent="0.35">
      <c r="I143" s="757"/>
      <c r="R143" s="757"/>
      <c r="S143" s="757"/>
    </row>
    <row r="144" spans="9:19" s="471" customFormat="1" ht="18" x14ac:dyDescent="0.35">
      <c r="I144" s="757"/>
      <c r="R144" s="757"/>
      <c r="S144" s="757"/>
    </row>
    <row r="145" spans="9:19" s="471" customFormat="1" ht="18" x14ac:dyDescent="0.35">
      <c r="I145" s="757"/>
      <c r="R145" s="757"/>
      <c r="S145" s="757"/>
    </row>
    <row r="146" spans="9:19" s="471" customFormat="1" ht="18" x14ac:dyDescent="0.35">
      <c r="I146" s="757"/>
      <c r="R146" s="757"/>
      <c r="S146" s="757"/>
    </row>
    <row r="147" spans="9:19" s="471" customFormat="1" ht="18" x14ac:dyDescent="0.35">
      <c r="I147" s="757"/>
      <c r="R147" s="757"/>
      <c r="S147" s="757"/>
    </row>
    <row r="148" spans="9:19" s="471" customFormat="1" ht="18" x14ac:dyDescent="0.35">
      <c r="I148" s="757"/>
      <c r="R148" s="757"/>
      <c r="S148" s="757"/>
    </row>
    <row r="149" spans="9:19" s="471" customFormat="1" ht="18" x14ac:dyDescent="0.35">
      <c r="I149" s="757"/>
      <c r="R149" s="757"/>
      <c r="S149" s="757"/>
    </row>
    <row r="150" spans="9:19" s="471" customFormat="1" ht="18" x14ac:dyDescent="0.35">
      <c r="I150" s="757"/>
      <c r="R150" s="757"/>
      <c r="S150" s="757"/>
    </row>
    <row r="151" spans="9:19" s="471" customFormat="1" ht="18" x14ac:dyDescent="0.35">
      <c r="I151" s="757"/>
      <c r="R151" s="757"/>
      <c r="S151" s="757"/>
    </row>
    <row r="152" spans="9:19" s="471" customFormat="1" ht="18" x14ac:dyDescent="0.35">
      <c r="I152" s="757"/>
      <c r="R152" s="757"/>
      <c r="S152" s="757"/>
    </row>
    <row r="153" spans="9:19" s="474" customFormat="1" ht="18" x14ac:dyDescent="0.35">
      <c r="I153" s="760"/>
      <c r="R153" s="760"/>
      <c r="S153" s="760"/>
    </row>
    <row r="154" spans="9:19" s="471" customFormat="1" ht="18" x14ac:dyDescent="0.35">
      <c r="I154" s="757"/>
      <c r="R154" s="757"/>
      <c r="S154" s="757"/>
    </row>
    <row r="155" spans="9:19" s="471" customFormat="1" ht="18" x14ac:dyDescent="0.35">
      <c r="I155" s="757"/>
      <c r="R155" s="757"/>
      <c r="S155" s="757"/>
    </row>
    <row r="156" spans="9:19" s="471" customFormat="1" ht="18" x14ac:dyDescent="0.35">
      <c r="I156" s="757"/>
      <c r="R156" s="757"/>
      <c r="S156" s="757"/>
    </row>
    <row r="157" spans="9:19" s="471" customFormat="1" ht="18" x14ac:dyDescent="0.35">
      <c r="I157" s="757"/>
      <c r="R157" s="757"/>
      <c r="S157" s="757"/>
    </row>
    <row r="158" spans="9:19" s="471" customFormat="1" ht="18" x14ac:dyDescent="0.35">
      <c r="I158" s="757"/>
      <c r="R158" s="757"/>
      <c r="S158" s="757"/>
    </row>
    <row r="159" spans="9:19" s="471" customFormat="1" ht="18" x14ac:dyDescent="0.35">
      <c r="I159" s="757"/>
      <c r="R159" s="757"/>
      <c r="S159" s="757"/>
    </row>
    <row r="160" spans="9:19" s="471" customFormat="1" ht="18" x14ac:dyDescent="0.35">
      <c r="I160" s="757"/>
      <c r="R160" s="757"/>
      <c r="S160" s="757"/>
    </row>
    <row r="161" spans="9:19" s="471" customFormat="1" ht="18" x14ac:dyDescent="0.35">
      <c r="I161" s="757"/>
      <c r="R161" s="757"/>
      <c r="S161" s="757"/>
    </row>
    <row r="162" spans="9:19" s="471" customFormat="1" ht="18" x14ac:dyDescent="0.35">
      <c r="I162" s="757"/>
      <c r="R162" s="757"/>
      <c r="S162" s="757"/>
    </row>
    <row r="163" spans="9:19" s="471" customFormat="1" ht="18" x14ac:dyDescent="0.35">
      <c r="I163" s="757"/>
      <c r="R163" s="757"/>
      <c r="S163" s="757"/>
    </row>
    <row r="164" spans="9:19" s="471" customFormat="1" ht="18" x14ac:dyDescent="0.35">
      <c r="I164" s="757"/>
      <c r="R164" s="757"/>
      <c r="S164" s="757"/>
    </row>
    <row r="165" spans="9:19" s="471" customFormat="1" ht="18" x14ac:dyDescent="0.35">
      <c r="I165" s="757"/>
      <c r="R165" s="757"/>
      <c r="S165" s="757"/>
    </row>
    <row r="166" spans="9:19" s="471" customFormat="1" ht="18" x14ac:dyDescent="0.35">
      <c r="I166" s="757"/>
      <c r="R166" s="757"/>
      <c r="S166" s="757"/>
    </row>
    <row r="167" spans="9:19" s="471" customFormat="1" ht="18" x14ac:dyDescent="0.35">
      <c r="I167" s="757"/>
      <c r="R167" s="757"/>
      <c r="S167" s="757"/>
    </row>
    <row r="168" spans="9:19" s="471" customFormat="1" ht="18" x14ac:dyDescent="0.35">
      <c r="I168" s="757"/>
      <c r="R168" s="757"/>
      <c r="S168" s="757"/>
    </row>
    <row r="169" spans="9:19" s="471" customFormat="1" ht="18" x14ac:dyDescent="0.35">
      <c r="I169" s="757"/>
      <c r="R169" s="757"/>
      <c r="S169" s="757"/>
    </row>
    <row r="170" spans="9:19" s="471" customFormat="1" ht="18" x14ac:dyDescent="0.35">
      <c r="I170" s="757"/>
      <c r="R170" s="757"/>
      <c r="S170" s="757"/>
    </row>
    <row r="171" spans="9:19" s="471" customFormat="1" ht="18" x14ac:dyDescent="0.35">
      <c r="I171" s="757"/>
      <c r="R171" s="757"/>
      <c r="S171" s="757"/>
    </row>
    <row r="172" spans="9:19" s="471" customFormat="1" ht="18" x14ac:dyDescent="0.35">
      <c r="I172" s="757"/>
      <c r="R172" s="757"/>
      <c r="S172" s="757"/>
    </row>
    <row r="173" spans="9:19" s="471" customFormat="1" ht="18" x14ac:dyDescent="0.35">
      <c r="I173" s="757"/>
      <c r="R173" s="757"/>
      <c r="S173" s="757"/>
    </row>
    <row r="174" spans="9:19" s="471" customFormat="1" ht="18" x14ac:dyDescent="0.35">
      <c r="I174" s="757"/>
      <c r="R174" s="757"/>
      <c r="S174" s="757"/>
    </row>
    <row r="175" spans="9:19" s="471" customFormat="1" ht="18" x14ac:dyDescent="0.35">
      <c r="I175" s="757"/>
      <c r="R175" s="757"/>
      <c r="S175" s="757"/>
    </row>
    <row r="176" spans="9:19" s="471" customFormat="1" ht="18" x14ac:dyDescent="0.35">
      <c r="I176" s="757"/>
      <c r="R176" s="757"/>
      <c r="S176" s="757"/>
    </row>
    <row r="177" spans="9:19" s="471" customFormat="1" ht="18" x14ac:dyDescent="0.35">
      <c r="I177" s="757"/>
      <c r="R177" s="757"/>
      <c r="S177" s="757"/>
    </row>
    <row r="178" spans="9:19" s="471" customFormat="1" ht="18" x14ac:dyDescent="0.35">
      <c r="I178" s="757"/>
      <c r="R178" s="757"/>
      <c r="S178" s="757"/>
    </row>
    <row r="179" spans="9:19" s="471" customFormat="1" ht="18" x14ac:dyDescent="0.35">
      <c r="I179" s="757"/>
      <c r="R179" s="757"/>
      <c r="S179" s="757"/>
    </row>
    <row r="180" spans="9:19" s="471" customFormat="1" ht="18" x14ac:dyDescent="0.35">
      <c r="I180" s="757"/>
      <c r="R180" s="757"/>
      <c r="S180" s="757"/>
    </row>
    <row r="181" spans="9:19" s="471" customFormat="1" ht="18" x14ac:dyDescent="0.35">
      <c r="I181" s="757"/>
      <c r="R181" s="757"/>
      <c r="S181" s="757"/>
    </row>
    <row r="182" spans="9:19" s="471" customFormat="1" ht="18" x14ac:dyDescent="0.35">
      <c r="I182" s="757"/>
      <c r="R182" s="757"/>
      <c r="S182" s="757"/>
    </row>
    <row r="183" spans="9:19" s="471" customFormat="1" ht="18" x14ac:dyDescent="0.35">
      <c r="I183" s="757"/>
      <c r="R183" s="757"/>
      <c r="S183" s="757"/>
    </row>
    <row r="184" spans="9:19" s="471" customFormat="1" ht="18" x14ac:dyDescent="0.35">
      <c r="I184" s="757"/>
      <c r="R184" s="757"/>
      <c r="S184" s="757"/>
    </row>
    <row r="185" spans="9:19" s="471" customFormat="1" ht="18" x14ac:dyDescent="0.35">
      <c r="I185" s="757"/>
      <c r="R185" s="757"/>
      <c r="S185" s="757"/>
    </row>
    <row r="186" spans="9:19" s="471" customFormat="1" ht="18" x14ac:dyDescent="0.35">
      <c r="I186" s="757"/>
      <c r="R186" s="757"/>
      <c r="S186" s="757"/>
    </row>
    <row r="187" spans="9:19" s="471" customFormat="1" ht="18" x14ac:dyDescent="0.35">
      <c r="I187" s="757"/>
      <c r="R187" s="757"/>
      <c r="S187" s="757"/>
    </row>
    <row r="188" spans="9:19" s="471" customFormat="1" ht="18" x14ac:dyDescent="0.35">
      <c r="I188" s="757"/>
      <c r="R188" s="757"/>
      <c r="S188" s="757"/>
    </row>
    <row r="189" spans="9:19" s="471" customFormat="1" ht="18" x14ac:dyDescent="0.35">
      <c r="I189" s="757"/>
      <c r="R189" s="757"/>
      <c r="S189" s="757"/>
    </row>
    <row r="190" spans="9:19" s="471" customFormat="1" ht="18" x14ac:dyDescent="0.35">
      <c r="I190" s="757"/>
      <c r="R190" s="757"/>
      <c r="S190" s="757"/>
    </row>
    <row r="191" spans="9:19" s="471" customFormat="1" ht="18" x14ac:dyDescent="0.35">
      <c r="I191" s="757"/>
      <c r="R191" s="757"/>
      <c r="S191" s="757"/>
    </row>
    <row r="192" spans="9:19" s="471" customFormat="1" ht="18" x14ac:dyDescent="0.35">
      <c r="I192" s="757"/>
      <c r="R192" s="757"/>
      <c r="S192" s="757"/>
    </row>
    <row r="193" spans="3:19" s="471" customFormat="1" ht="18" x14ac:dyDescent="0.35">
      <c r="I193" s="757"/>
      <c r="R193" s="757"/>
      <c r="S193" s="757"/>
    </row>
    <row r="194" spans="3:19" s="471" customFormat="1" ht="18" x14ac:dyDescent="0.35">
      <c r="I194" s="757"/>
      <c r="R194" s="757"/>
      <c r="S194" s="757"/>
    </row>
    <row r="195" spans="3:19" s="471" customFormat="1" ht="18" x14ac:dyDescent="0.35">
      <c r="I195" s="757"/>
      <c r="R195" s="757"/>
      <c r="S195" s="757"/>
    </row>
    <row r="196" spans="3:19" s="471" customFormat="1" ht="18" x14ac:dyDescent="0.35">
      <c r="I196" s="757"/>
      <c r="R196" s="757"/>
      <c r="S196" s="757"/>
    </row>
    <row r="197" spans="3:19" s="471" customFormat="1" ht="18" x14ac:dyDescent="0.35">
      <c r="I197" s="757"/>
      <c r="R197" s="757"/>
      <c r="S197" s="757"/>
    </row>
    <row r="198" spans="3:19" s="471" customFormat="1" ht="18" x14ac:dyDescent="0.35">
      <c r="I198" s="757"/>
      <c r="R198" s="757"/>
      <c r="S198" s="757"/>
    </row>
    <row r="199" spans="3:19" s="471" customFormat="1" ht="18" x14ac:dyDescent="0.35">
      <c r="I199" s="757"/>
      <c r="R199" s="757"/>
      <c r="S199" s="757"/>
    </row>
    <row r="200" spans="3:19" s="471" customFormat="1" ht="18" x14ac:dyDescent="0.35">
      <c r="I200" s="757"/>
      <c r="R200" s="757"/>
      <c r="S200" s="757"/>
    </row>
    <row r="201" spans="3:19" s="147" customFormat="1" x14ac:dyDescent="0.3">
      <c r="I201" s="758"/>
      <c r="R201" s="758"/>
      <c r="S201" s="758"/>
    </row>
    <row r="202" spans="3:19" x14ac:dyDescent="0.3">
      <c r="C202" s="159"/>
      <c r="I202" s="761"/>
    </row>
    <row r="203" spans="3:19" s="332" customFormat="1" ht="13.2" x14ac:dyDescent="0.25">
      <c r="I203" s="762"/>
      <c r="R203" s="762"/>
      <c r="S203" s="762"/>
    </row>
    <row r="204" spans="3:19" x14ac:dyDescent="0.3">
      <c r="C204" s="159"/>
      <c r="I204" s="761"/>
    </row>
    <row r="205" spans="3:19" s="92" customFormat="1" ht="18" x14ac:dyDescent="0.35">
      <c r="I205" s="759"/>
      <c r="R205" s="759"/>
      <c r="S205" s="759"/>
    </row>
    <row r="206" spans="3:19" s="471" customFormat="1" ht="18" x14ac:dyDescent="0.35">
      <c r="I206" s="757"/>
      <c r="R206" s="757"/>
      <c r="S206" s="757"/>
    </row>
    <row r="207" spans="3:19" s="471" customFormat="1" ht="18" x14ac:dyDescent="0.35">
      <c r="I207" s="757"/>
      <c r="R207" s="757"/>
      <c r="S207" s="757"/>
    </row>
    <row r="208" spans="3:19" s="471" customFormat="1" ht="18" x14ac:dyDescent="0.35">
      <c r="I208" s="757"/>
      <c r="R208" s="757"/>
      <c r="S208" s="757"/>
    </row>
    <row r="209" spans="3:9" x14ac:dyDescent="0.3">
      <c r="C209" s="159"/>
      <c r="I209" s="761"/>
    </row>
    <row r="210" spans="3:9" x14ac:dyDescent="0.3">
      <c r="I210" s="769"/>
    </row>
    <row r="211" spans="3:9" x14ac:dyDescent="0.3">
      <c r="I211" s="769"/>
    </row>
    <row r="212" spans="3:9" x14ac:dyDescent="0.3">
      <c r="I212" s="769"/>
    </row>
    <row r="213" spans="3:9" x14ac:dyDescent="0.3">
      <c r="I213" s="769"/>
    </row>
    <row r="214" spans="3:9" x14ac:dyDescent="0.3">
      <c r="I214" s="769"/>
    </row>
    <row r="215" spans="3:9" x14ac:dyDescent="0.3">
      <c r="I215" s="769"/>
    </row>
    <row r="216" spans="3:9" x14ac:dyDescent="0.3">
      <c r="I216" s="769"/>
    </row>
    <row r="217" spans="3:9" x14ac:dyDescent="0.3">
      <c r="I217" s="769"/>
    </row>
    <row r="218" spans="3:9" x14ac:dyDescent="0.3">
      <c r="I218" s="769"/>
    </row>
    <row r="219" spans="3:9" x14ac:dyDescent="0.3">
      <c r="I219" s="769"/>
    </row>
    <row r="220" spans="3:9" x14ac:dyDescent="0.3">
      <c r="I220" s="769"/>
    </row>
    <row r="221" spans="3:9" x14ac:dyDescent="0.3">
      <c r="I221" s="769"/>
    </row>
    <row r="222" spans="3:9" x14ac:dyDescent="0.3">
      <c r="I222" s="769"/>
    </row>
    <row r="223" spans="3:9" x14ac:dyDescent="0.3">
      <c r="I223" s="769"/>
    </row>
    <row r="224" spans="3:9" x14ac:dyDescent="0.3">
      <c r="I224" s="769"/>
    </row>
    <row r="225" spans="9:9" x14ac:dyDescent="0.3">
      <c r="I225" s="769"/>
    </row>
    <row r="226" spans="9:9" x14ac:dyDescent="0.3">
      <c r="I226" s="769"/>
    </row>
    <row r="227" spans="9:9" x14ac:dyDescent="0.3">
      <c r="I227" s="769"/>
    </row>
    <row r="228" spans="9:9" x14ac:dyDescent="0.3">
      <c r="I228" s="769"/>
    </row>
    <row r="229" spans="9:9" x14ac:dyDescent="0.3">
      <c r="I229" s="769"/>
    </row>
    <row r="230" spans="9:9" x14ac:dyDescent="0.3">
      <c r="I230" s="769"/>
    </row>
    <row r="231" spans="9:9" x14ac:dyDescent="0.3">
      <c r="I231" s="769"/>
    </row>
    <row r="232" spans="9:9" x14ac:dyDescent="0.3">
      <c r="I232" s="769"/>
    </row>
    <row r="233" spans="9:9" x14ac:dyDescent="0.3">
      <c r="I233" s="769"/>
    </row>
    <row r="234" spans="9:9" x14ac:dyDescent="0.3">
      <c r="I234" s="769"/>
    </row>
    <row r="235" spans="9:9" x14ac:dyDescent="0.3">
      <c r="I235" s="769"/>
    </row>
    <row r="236" spans="9:9" x14ac:dyDescent="0.3">
      <c r="I236" s="769"/>
    </row>
    <row r="237" spans="9:9" x14ac:dyDescent="0.3">
      <c r="I237" s="769"/>
    </row>
    <row r="238" spans="9:9" x14ac:dyDescent="0.3">
      <c r="I238" s="769"/>
    </row>
    <row r="239" spans="9:9" x14ac:dyDescent="0.3">
      <c r="I239" s="769"/>
    </row>
    <row r="240" spans="9:9" x14ac:dyDescent="0.3">
      <c r="I240" s="769"/>
    </row>
  </sheetData>
  <sheetProtection algorithmName="SHA-512" hashValue="5WOMlrQuGBQWFGBmm3JiklW9cYGNysph2J1dfB7P33HGwrOozXgOG3QIMpAqS+6FSdZ+RG3xQHuktRtwilalUg==" saltValue="JP7rgo+tMauAxGWIRifbBA==" spinCount="100000" sheet="1" objects="1" scenarios="1"/>
  <autoFilter ref="A3:U78"/>
  <mergeCells count="13">
    <mergeCell ref="U1:U2"/>
    <mergeCell ref="T1:T2"/>
    <mergeCell ref="N1:N2"/>
    <mergeCell ref="I1:I2"/>
    <mergeCell ref="J1:J2"/>
    <mergeCell ref="K1:K2"/>
    <mergeCell ref="L1:L2"/>
    <mergeCell ref="M1:M2"/>
    <mergeCell ref="O1:O2"/>
    <mergeCell ref="P1:P2"/>
    <mergeCell ref="Q1:Q2"/>
    <mergeCell ref="R1:R2"/>
    <mergeCell ref="S1:S2"/>
  </mergeCells>
  <printOptions horizontalCentered="1"/>
  <pageMargins left="0.19685039370078741" right="0.15748031496062992" top="0.55118110236220474" bottom="0.98425196850393704" header="0.19685039370078741" footer="0.11811023622047245"/>
  <pageSetup paperSize="9" scale="45" firstPageNumber="23" orientation="landscape" useFirstPageNumber="1" r:id="rId1"/>
  <headerFooter scaleWithDoc="0" alignWithMargins="0">
    <oddFooter>&amp;C&amp;P</oddFooter>
  </headerFooter>
  <ignoredErrors>
    <ignoredError sqref="R40 I58 R5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55" zoomScaleNormal="55" workbookViewId="0">
      <selection activeCell="J1" sqref="J1:V1048576"/>
    </sheetView>
  </sheetViews>
  <sheetFormatPr defaultColWidth="8.88671875" defaultRowHeight="14.4" x14ac:dyDescent="0.3"/>
  <cols>
    <col min="1" max="1" width="20.33203125" style="675" customWidth="1"/>
    <col min="2" max="2" width="55.33203125" style="663" customWidth="1"/>
    <col min="3" max="9" width="13.88671875" style="663" customWidth="1"/>
    <col min="10" max="10" width="14.6640625" style="846" customWidth="1"/>
    <col min="11" max="11" width="17.44140625" style="663" hidden="1" customWidth="1"/>
    <col min="12" max="13" width="20.33203125" style="663" hidden="1" customWidth="1"/>
    <col min="14" max="17" width="14.88671875" style="663" hidden="1" customWidth="1"/>
    <col min="18" max="18" width="14.5546875" style="663" hidden="1" customWidth="1"/>
    <col min="19" max="20" width="17.44140625" style="846" hidden="1" customWidth="1"/>
    <col min="21" max="21" width="17.44140625" style="663" customWidth="1"/>
    <col min="22" max="22" width="15.109375" style="663" customWidth="1"/>
    <col min="23" max="16384" width="8.88671875" style="663"/>
  </cols>
  <sheetData>
    <row r="1" spans="1:22" ht="45" customHeight="1" x14ac:dyDescent="0.3">
      <c r="A1" s="662" t="s">
        <v>1259</v>
      </c>
      <c r="B1" s="732" t="s">
        <v>1</v>
      </c>
      <c r="C1" s="662" t="s">
        <v>1260</v>
      </c>
      <c r="D1" s="662" t="s">
        <v>1261</v>
      </c>
      <c r="E1" s="662" t="s">
        <v>3</v>
      </c>
      <c r="F1" s="662" t="s">
        <v>1262</v>
      </c>
      <c r="G1" s="662" t="s">
        <v>1263</v>
      </c>
      <c r="H1" s="662" t="s">
        <v>1264</v>
      </c>
      <c r="I1" s="662" t="s">
        <v>6</v>
      </c>
      <c r="J1" s="984" t="s">
        <v>2552</v>
      </c>
      <c r="K1" s="984" t="s">
        <v>78</v>
      </c>
      <c r="L1" s="984" t="s">
        <v>74</v>
      </c>
      <c r="M1" s="984" t="s">
        <v>76</v>
      </c>
      <c r="N1" s="984" t="s">
        <v>73</v>
      </c>
      <c r="O1" s="984" t="s">
        <v>72</v>
      </c>
      <c r="P1" s="984" t="s">
        <v>75</v>
      </c>
      <c r="Q1" s="984" t="s">
        <v>77</v>
      </c>
      <c r="R1" s="984" t="s">
        <v>86</v>
      </c>
      <c r="S1" s="974" t="s">
        <v>2784</v>
      </c>
      <c r="T1" s="974" t="s">
        <v>2789</v>
      </c>
      <c r="U1" s="984" t="s">
        <v>196</v>
      </c>
      <c r="V1" s="982" t="s">
        <v>1717</v>
      </c>
    </row>
    <row r="2" spans="1:22" ht="44.25" customHeight="1" x14ac:dyDescent="0.3">
      <c r="A2" s="664"/>
      <c r="B2" s="733"/>
      <c r="C2" s="664" t="s">
        <v>7</v>
      </c>
      <c r="D2" s="664" t="s">
        <v>7</v>
      </c>
      <c r="E2" s="664" t="s">
        <v>8</v>
      </c>
      <c r="F2" s="664" t="s">
        <v>1265</v>
      </c>
      <c r="G2" s="664" t="s">
        <v>1266</v>
      </c>
      <c r="H2" s="664" t="s">
        <v>1267</v>
      </c>
      <c r="I2" s="664" t="s">
        <v>11</v>
      </c>
      <c r="J2" s="985"/>
      <c r="K2" s="985"/>
      <c r="L2" s="985"/>
      <c r="M2" s="985"/>
      <c r="N2" s="985"/>
      <c r="O2" s="985"/>
      <c r="P2" s="985"/>
      <c r="Q2" s="985"/>
      <c r="R2" s="986"/>
      <c r="S2" s="977"/>
      <c r="T2" s="975"/>
      <c r="U2" s="985"/>
      <c r="V2" s="983"/>
    </row>
    <row r="3" spans="1:22" ht="170.25" customHeight="1" x14ac:dyDescent="0.3">
      <c r="A3" s="665" t="s">
        <v>39</v>
      </c>
      <c r="B3" s="666" t="s">
        <v>470</v>
      </c>
      <c r="C3" s="666" t="s">
        <v>1268</v>
      </c>
      <c r="D3" s="666" t="s">
        <v>1269</v>
      </c>
      <c r="E3" s="666" t="s">
        <v>1270</v>
      </c>
      <c r="F3" s="666" t="s">
        <v>1271</v>
      </c>
      <c r="G3" s="666" t="s">
        <v>1272</v>
      </c>
      <c r="H3" s="666" t="s">
        <v>1273</v>
      </c>
      <c r="I3" s="666" t="s">
        <v>1274</v>
      </c>
      <c r="J3" s="666" t="s">
        <v>2553</v>
      </c>
      <c r="K3" s="666" t="s">
        <v>79</v>
      </c>
      <c r="L3" s="666" t="s">
        <v>80</v>
      </c>
      <c r="M3" s="666" t="s">
        <v>81</v>
      </c>
      <c r="N3" s="666" t="s">
        <v>82</v>
      </c>
      <c r="O3" s="666" t="s">
        <v>83</v>
      </c>
      <c r="P3" s="666" t="s">
        <v>84</v>
      </c>
      <c r="Q3" s="666" t="s">
        <v>85</v>
      </c>
      <c r="R3" s="666" t="s">
        <v>87</v>
      </c>
      <c r="S3" s="745" t="s">
        <v>2783</v>
      </c>
      <c r="T3" s="745" t="s">
        <v>2790</v>
      </c>
      <c r="U3" s="666" t="s">
        <v>197</v>
      </c>
      <c r="V3" s="666" t="s">
        <v>1718</v>
      </c>
    </row>
    <row r="4" spans="1:22" ht="14.4" customHeight="1" x14ac:dyDescent="0.3">
      <c r="A4" s="667"/>
      <c r="B4" s="667"/>
      <c r="C4" s="667"/>
      <c r="D4" s="667"/>
      <c r="E4" s="667"/>
      <c r="F4" s="667"/>
      <c r="G4" s="667"/>
      <c r="H4" s="667"/>
      <c r="I4" s="667"/>
      <c r="J4" s="842"/>
      <c r="K4" s="667"/>
      <c r="L4" s="667"/>
      <c r="M4" s="667"/>
      <c r="N4" s="667"/>
      <c r="O4" s="667"/>
      <c r="P4" s="667"/>
      <c r="Q4" s="667"/>
      <c r="R4" s="667"/>
      <c r="S4" s="842"/>
      <c r="T4" s="842"/>
      <c r="U4" s="667"/>
    </row>
    <row r="5" spans="1:22" ht="55.5" customHeight="1" x14ac:dyDescent="0.3">
      <c r="A5" s="668" t="s">
        <v>2554</v>
      </c>
      <c r="B5" s="669" t="s">
        <v>2555</v>
      </c>
      <c r="C5" s="670">
        <v>2400</v>
      </c>
      <c r="D5" s="670">
        <v>38</v>
      </c>
      <c r="E5" s="670">
        <v>12</v>
      </c>
      <c r="F5" s="671">
        <f>E5*C5/1000</f>
        <v>28.8</v>
      </c>
      <c r="G5" s="672">
        <v>13</v>
      </c>
      <c r="H5" s="670">
        <v>24</v>
      </c>
      <c r="I5" s="673" t="s">
        <v>17</v>
      </c>
      <c r="J5" s="843">
        <f>S5/(1-R5)</f>
        <v>1.2650823529411765</v>
      </c>
      <c r="K5" s="674">
        <v>0.05</v>
      </c>
      <c r="L5" s="674">
        <v>0.02</v>
      </c>
      <c r="M5" s="674">
        <v>0.03</v>
      </c>
      <c r="N5" s="674">
        <v>0.04</v>
      </c>
      <c r="O5" s="674">
        <v>0.01</v>
      </c>
      <c r="P5" s="674">
        <v>0</v>
      </c>
      <c r="Q5" s="674">
        <v>0</v>
      </c>
      <c r="R5" s="674">
        <f>SUM(K5:Q5)</f>
        <v>0.15000000000000002</v>
      </c>
      <c r="S5" s="843">
        <f>T5*1.2</f>
        <v>1.0753200000000001</v>
      </c>
      <c r="T5" s="749">
        <v>0.89610000000000001</v>
      </c>
      <c r="U5" s="673" t="s">
        <v>1022</v>
      </c>
      <c r="V5" s="673" t="s">
        <v>1720</v>
      </c>
    </row>
    <row r="6" spans="1:22" ht="55.5" customHeight="1" x14ac:dyDescent="0.3">
      <c r="A6" s="668" t="s">
        <v>2556</v>
      </c>
      <c r="B6" s="669" t="s">
        <v>2557</v>
      </c>
      <c r="C6" s="670">
        <v>3600</v>
      </c>
      <c r="D6" s="670">
        <v>38</v>
      </c>
      <c r="E6" s="670">
        <v>12</v>
      </c>
      <c r="F6" s="671">
        <f>E6*C6/1000</f>
        <v>43.2</v>
      </c>
      <c r="G6" s="672">
        <v>20</v>
      </c>
      <c r="H6" s="670">
        <v>24</v>
      </c>
      <c r="I6" s="673" t="s">
        <v>17</v>
      </c>
      <c r="J6" s="843">
        <f t="shared" ref="J6:J21" si="0">S6/(1-R6)</f>
        <v>1.2650823529411765</v>
      </c>
      <c r="K6" s="674">
        <v>0.05</v>
      </c>
      <c r="L6" s="674">
        <v>0.02</v>
      </c>
      <c r="M6" s="674">
        <v>0.03</v>
      </c>
      <c r="N6" s="674">
        <v>0.04</v>
      </c>
      <c r="O6" s="674">
        <v>0.01</v>
      </c>
      <c r="P6" s="674">
        <v>0</v>
      </c>
      <c r="Q6" s="674">
        <v>0</v>
      </c>
      <c r="R6" s="674">
        <f t="shared" ref="R6:R21" si="1">SUM(K6:Q6)</f>
        <v>0.15000000000000002</v>
      </c>
      <c r="S6" s="843">
        <f t="shared" ref="S6:S21" si="2">T6*1.2</f>
        <v>1.0753200000000001</v>
      </c>
      <c r="T6" s="749">
        <v>0.89610000000000001</v>
      </c>
      <c r="U6" s="673" t="s">
        <v>1022</v>
      </c>
      <c r="V6" s="673" t="s">
        <v>1720</v>
      </c>
    </row>
    <row r="7" spans="1:22" ht="55.5" customHeight="1" x14ac:dyDescent="0.3">
      <c r="A7" s="668" t="s">
        <v>2558</v>
      </c>
      <c r="B7" s="669" t="s">
        <v>2559</v>
      </c>
      <c r="C7" s="670">
        <v>3600</v>
      </c>
      <c r="D7" s="670">
        <v>30</v>
      </c>
      <c r="E7" s="670">
        <v>20</v>
      </c>
      <c r="F7" s="670">
        <v>72</v>
      </c>
      <c r="G7" s="672">
        <v>26</v>
      </c>
      <c r="H7" s="670">
        <v>12</v>
      </c>
      <c r="I7" s="673" t="s">
        <v>17</v>
      </c>
      <c r="J7" s="843">
        <f t="shared" si="0"/>
        <v>1.2988235294117649</v>
      </c>
      <c r="K7" s="674">
        <v>0.05</v>
      </c>
      <c r="L7" s="674">
        <v>0.02</v>
      </c>
      <c r="M7" s="674">
        <v>0.03</v>
      </c>
      <c r="N7" s="674">
        <v>0.04</v>
      </c>
      <c r="O7" s="674">
        <v>0.01</v>
      </c>
      <c r="P7" s="674">
        <v>0</v>
      </c>
      <c r="Q7" s="674">
        <v>0</v>
      </c>
      <c r="R7" s="674">
        <f t="shared" si="1"/>
        <v>0.15000000000000002</v>
      </c>
      <c r="S7" s="843">
        <f t="shared" si="2"/>
        <v>1.1040000000000001</v>
      </c>
      <c r="T7" s="749">
        <v>0.92</v>
      </c>
      <c r="U7" s="673" t="s">
        <v>1022</v>
      </c>
      <c r="V7" s="673" t="s">
        <v>1720</v>
      </c>
    </row>
    <row r="8" spans="1:22" ht="55.5" customHeight="1" x14ac:dyDescent="0.3">
      <c r="A8" s="668" t="s">
        <v>2955</v>
      </c>
      <c r="B8" s="669" t="s">
        <v>2956</v>
      </c>
      <c r="C8" s="670">
        <v>3050</v>
      </c>
      <c r="D8" s="670">
        <v>40</v>
      </c>
      <c r="E8" s="670">
        <v>20</v>
      </c>
      <c r="F8" s="670">
        <v>60.96</v>
      </c>
      <c r="G8" s="672">
        <v>17</v>
      </c>
      <c r="H8" s="670">
        <v>32</v>
      </c>
      <c r="I8" s="673" t="s">
        <v>17</v>
      </c>
      <c r="J8" s="843">
        <f t="shared" si="0"/>
        <v>1.3668705882352941</v>
      </c>
      <c r="K8" s="674">
        <v>0.05</v>
      </c>
      <c r="L8" s="674">
        <v>0.02</v>
      </c>
      <c r="M8" s="674">
        <v>0.03</v>
      </c>
      <c r="N8" s="674">
        <v>0.04</v>
      </c>
      <c r="O8" s="674">
        <v>0.01</v>
      </c>
      <c r="P8" s="674">
        <v>0</v>
      </c>
      <c r="Q8" s="674">
        <v>0</v>
      </c>
      <c r="R8" s="674">
        <f t="shared" si="1"/>
        <v>0.15000000000000002</v>
      </c>
      <c r="S8" s="843">
        <f t="shared" si="2"/>
        <v>1.16184</v>
      </c>
      <c r="T8" s="749">
        <v>0.96819999999999995</v>
      </c>
      <c r="U8" s="673" t="s">
        <v>1022</v>
      </c>
      <c r="V8" s="673" t="s">
        <v>1720</v>
      </c>
    </row>
    <row r="9" spans="1:22" ht="55.5" customHeight="1" x14ac:dyDescent="0.3">
      <c r="A9" s="668" t="s">
        <v>2560</v>
      </c>
      <c r="B9" s="669" t="s">
        <v>2561</v>
      </c>
      <c r="C9" s="670">
        <v>102</v>
      </c>
      <c r="D9" s="670">
        <v>29</v>
      </c>
      <c r="E9" s="670">
        <v>125</v>
      </c>
      <c r="F9" s="670" t="s">
        <v>1560</v>
      </c>
      <c r="G9" s="672">
        <v>7</v>
      </c>
      <c r="H9" s="670">
        <v>24</v>
      </c>
      <c r="I9" s="673" t="s">
        <v>17</v>
      </c>
      <c r="J9" s="843">
        <f t="shared" si="0"/>
        <v>43.764705882352935</v>
      </c>
      <c r="K9" s="674">
        <v>0.05</v>
      </c>
      <c r="L9" s="674">
        <v>0.02</v>
      </c>
      <c r="M9" s="674">
        <v>0.03</v>
      </c>
      <c r="N9" s="674">
        <v>0.04</v>
      </c>
      <c r="O9" s="674">
        <v>0.01</v>
      </c>
      <c r="P9" s="674">
        <v>0</v>
      </c>
      <c r="Q9" s="674">
        <v>0</v>
      </c>
      <c r="R9" s="674">
        <f t="shared" si="1"/>
        <v>0.15000000000000002</v>
      </c>
      <c r="S9" s="843">
        <f t="shared" si="2"/>
        <v>37.199999999999996</v>
      </c>
      <c r="T9" s="749">
        <v>31</v>
      </c>
      <c r="U9" s="673" t="s">
        <v>2562</v>
      </c>
      <c r="V9" s="673" t="s">
        <v>1720</v>
      </c>
    </row>
    <row r="10" spans="1:22" ht="55.5" customHeight="1" x14ac:dyDescent="0.3">
      <c r="A10" s="668" t="s">
        <v>2563</v>
      </c>
      <c r="B10" s="669" t="s">
        <v>2564</v>
      </c>
      <c r="C10" s="670" t="s">
        <v>1560</v>
      </c>
      <c r="D10" s="670" t="s">
        <v>1560</v>
      </c>
      <c r="E10" s="670">
        <v>100</v>
      </c>
      <c r="F10" s="670" t="s">
        <v>1560</v>
      </c>
      <c r="G10" s="672">
        <v>4</v>
      </c>
      <c r="H10" s="670">
        <v>60</v>
      </c>
      <c r="I10" s="673" t="s">
        <v>17</v>
      </c>
      <c r="J10" s="844">
        <f t="shared" si="0"/>
        <v>35.294117647058826</v>
      </c>
      <c r="K10" s="679">
        <v>0.05</v>
      </c>
      <c r="L10" s="679">
        <v>0.02</v>
      </c>
      <c r="M10" s="679">
        <v>0.03</v>
      </c>
      <c r="N10" s="679">
        <v>0.04</v>
      </c>
      <c r="O10" s="679">
        <v>0.01</v>
      </c>
      <c r="P10" s="679">
        <v>0</v>
      </c>
      <c r="Q10" s="679">
        <v>0</v>
      </c>
      <c r="R10" s="679">
        <f t="shared" si="1"/>
        <v>0.15000000000000002</v>
      </c>
      <c r="S10" s="843">
        <f t="shared" si="2"/>
        <v>30</v>
      </c>
      <c r="T10" s="749">
        <v>25</v>
      </c>
      <c r="U10" s="673" t="s">
        <v>2562</v>
      </c>
      <c r="V10" s="673" t="s">
        <v>1720</v>
      </c>
    </row>
    <row r="11" spans="1:22" ht="55.5" customHeight="1" x14ac:dyDescent="0.3">
      <c r="A11" s="668" t="s">
        <v>2565</v>
      </c>
      <c r="B11" s="669" t="s">
        <v>2566</v>
      </c>
      <c r="C11" s="670" t="s">
        <v>1560</v>
      </c>
      <c r="D11" s="670" t="s">
        <v>1560</v>
      </c>
      <c r="E11" s="670">
        <v>250</v>
      </c>
      <c r="F11" s="670" t="s">
        <v>1560</v>
      </c>
      <c r="G11" s="672">
        <v>9</v>
      </c>
      <c r="H11" s="670">
        <v>36</v>
      </c>
      <c r="I11" s="673" t="s">
        <v>17</v>
      </c>
      <c r="J11" s="844">
        <f t="shared" si="0"/>
        <v>48.705882352941174</v>
      </c>
      <c r="K11" s="679">
        <v>0.05</v>
      </c>
      <c r="L11" s="679">
        <v>0.02</v>
      </c>
      <c r="M11" s="679">
        <v>0.03</v>
      </c>
      <c r="N11" s="679">
        <v>0.04</v>
      </c>
      <c r="O11" s="679">
        <v>0.01</v>
      </c>
      <c r="P11" s="679">
        <v>0</v>
      </c>
      <c r="Q11" s="679">
        <v>0</v>
      </c>
      <c r="R11" s="679">
        <f t="shared" si="1"/>
        <v>0.15000000000000002</v>
      </c>
      <c r="S11" s="843">
        <f t="shared" si="2"/>
        <v>41.4</v>
      </c>
      <c r="T11" s="749">
        <v>34.5</v>
      </c>
      <c r="U11" s="673" t="s">
        <v>2562</v>
      </c>
      <c r="V11" s="673" t="s">
        <v>1720</v>
      </c>
    </row>
    <row r="12" spans="1:22" ht="55.5" customHeight="1" x14ac:dyDescent="0.3">
      <c r="A12" s="668" t="s">
        <v>2567</v>
      </c>
      <c r="B12" s="669" t="s">
        <v>2568</v>
      </c>
      <c r="C12" s="670" t="s">
        <v>1560</v>
      </c>
      <c r="D12" s="670" t="s">
        <v>1560</v>
      </c>
      <c r="E12" s="670">
        <v>250</v>
      </c>
      <c r="F12" s="670" t="s">
        <v>1560</v>
      </c>
      <c r="G12" s="672">
        <v>8</v>
      </c>
      <c r="H12" s="670">
        <v>36</v>
      </c>
      <c r="I12" s="673" t="s">
        <v>17</v>
      </c>
      <c r="J12" s="843">
        <f t="shared" si="0"/>
        <v>87.52941176470587</v>
      </c>
      <c r="K12" s="674">
        <v>0.05</v>
      </c>
      <c r="L12" s="674">
        <v>0.02</v>
      </c>
      <c r="M12" s="674">
        <v>0.03</v>
      </c>
      <c r="N12" s="674">
        <v>0.04</v>
      </c>
      <c r="O12" s="674">
        <v>0.01</v>
      </c>
      <c r="P12" s="674">
        <v>0</v>
      </c>
      <c r="Q12" s="674">
        <v>0</v>
      </c>
      <c r="R12" s="674">
        <f t="shared" si="1"/>
        <v>0.15000000000000002</v>
      </c>
      <c r="S12" s="843">
        <f t="shared" si="2"/>
        <v>74.399999999999991</v>
      </c>
      <c r="T12" s="749">
        <v>62</v>
      </c>
      <c r="U12" s="673" t="s">
        <v>2562</v>
      </c>
      <c r="V12" s="673" t="s">
        <v>1720</v>
      </c>
    </row>
    <row r="13" spans="1:22" ht="55.5" customHeight="1" x14ac:dyDescent="0.3">
      <c r="A13" s="668" t="s">
        <v>2569</v>
      </c>
      <c r="B13" s="669" t="s">
        <v>2570</v>
      </c>
      <c r="C13" s="670" t="s">
        <v>1560</v>
      </c>
      <c r="D13" s="670" t="s">
        <v>1560</v>
      </c>
      <c r="E13" s="670">
        <v>250</v>
      </c>
      <c r="F13" s="670" t="s">
        <v>1560</v>
      </c>
      <c r="G13" s="672">
        <v>8</v>
      </c>
      <c r="H13" s="670">
        <v>36</v>
      </c>
      <c r="I13" s="673" t="s">
        <v>17</v>
      </c>
      <c r="J13" s="843">
        <f t="shared" si="0"/>
        <v>49.411764705882355</v>
      </c>
      <c r="K13" s="674">
        <v>0.05</v>
      </c>
      <c r="L13" s="674">
        <v>0.02</v>
      </c>
      <c r="M13" s="674">
        <v>0.03</v>
      </c>
      <c r="N13" s="674">
        <v>0.04</v>
      </c>
      <c r="O13" s="674">
        <v>0.01</v>
      </c>
      <c r="P13" s="674">
        <v>0</v>
      </c>
      <c r="Q13" s="674">
        <v>0</v>
      </c>
      <c r="R13" s="674">
        <f t="shared" si="1"/>
        <v>0.15000000000000002</v>
      </c>
      <c r="S13" s="843">
        <f t="shared" si="2"/>
        <v>42</v>
      </c>
      <c r="T13" s="749">
        <v>35</v>
      </c>
      <c r="U13" s="673" t="s">
        <v>2562</v>
      </c>
      <c r="V13" s="673" t="s">
        <v>1720</v>
      </c>
    </row>
    <row r="14" spans="1:22" ht="55.5" customHeight="1" x14ac:dyDescent="0.3">
      <c r="A14" s="668" t="s">
        <v>2571</v>
      </c>
      <c r="B14" s="669" t="s">
        <v>2572</v>
      </c>
      <c r="C14" s="670" t="s">
        <v>1560</v>
      </c>
      <c r="D14" s="670" t="s">
        <v>1560</v>
      </c>
      <c r="E14" s="670">
        <v>250</v>
      </c>
      <c r="F14" s="670" t="s">
        <v>1560</v>
      </c>
      <c r="G14" s="672">
        <v>8</v>
      </c>
      <c r="H14" s="670">
        <v>36</v>
      </c>
      <c r="I14" s="673" t="s">
        <v>17</v>
      </c>
      <c r="J14" s="843">
        <f t="shared" si="0"/>
        <v>48.705882352941174</v>
      </c>
      <c r="K14" s="674">
        <v>0.05</v>
      </c>
      <c r="L14" s="674">
        <v>0.02</v>
      </c>
      <c r="M14" s="674">
        <v>0.03</v>
      </c>
      <c r="N14" s="674">
        <v>0.04</v>
      </c>
      <c r="O14" s="674">
        <v>0.01</v>
      </c>
      <c r="P14" s="674">
        <v>0</v>
      </c>
      <c r="Q14" s="674">
        <v>0</v>
      </c>
      <c r="R14" s="674">
        <f t="shared" si="1"/>
        <v>0.15000000000000002</v>
      </c>
      <c r="S14" s="843">
        <f t="shared" si="2"/>
        <v>41.4</v>
      </c>
      <c r="T14" s="749">
        <v>34.5</v>
      </c>
      <c r="U14" s="673" t="s">
        <v>2562</v>
      </c>
      <c r="V14" s="673" t="s">
        <v>1720</v>
      </c>
    </row>
    <row r="15" spans="1:22" ht="55.5" customHeight="1" x14ac:dyDescent="0.3">
      <c r="A15" s="668" t="s">
        <v>2573</v>
      </c>
      <c r="B15" s="669" t="s">
        <v>2574</v>
      </c>
      <c r="C15" s="670">
        <v>3660</v>
      </c>
      <c r="D15" s="670" t="s">
        <v>1560</v>
      </c>
      <c r="E15" s="670">
        <v>10</v>
      </c>
      <c r="F15" s="670">
        <f>E15*C15/1000</f>
        <v>36.6</v>
      </c>
      <c r="G15" s="672">
        <v>9</v>
      </c>
      <c r="H15" s="670">
        <v>50</v>
      </c>
      <c r="I15" s="673" t="s">
        <v>17</v>
      </c>
      <c r="J15" s="843">
        <f t="shared" si="0"/>
        <v>1.5529411764705883</v>
      </c>
      <c r="K15" s="674">
        <v>0.05</v>
      </c>
      <c r="L15" s="674">
        <v>0.02</v>
      </c>
      <c r="M15" s="674">
        <v>0.03</v>
      </c>
      <c r="N15" s="674">
        <v>0.04</v>
      </c>
      <c r="O15" s="674">
        <v>0.01</v>
      </c>
      <c r="P15" s="674">
        <v>0</v>
      </c>
      <c r="Q15" s="674">
        <v>0</v>
      </c>
      <c r="R15" s="674">
        <f t="shared" si="1"/>
        <v>0.15000000000000002</v>
      </c>
      <c r="S15" s="843">
        <f t="shared" si="2"/>
        <v>1.32</v>
      </c>
      <c r="T15" s="749">
        <v>1.1000000000000001</v>
      </c>
      <c r="U15" s="673" t="s">
        <v>1022</v>
      </c>
      <c r="V15" s="673" t="s">
        <v>1720</v>
      </c>
    </row>
    <row r="16" spans="1:22" ht="55.5" customHeight="1" x14ac:dyDescent="0.3">
      <c r="A16" s="668" t="s">
        <v>2575</v>
      </c>
      <c r="B16" s="669" t="s">
        <v>2576</v>
      </c>
      <c r="C16" s="670">
        <v>81.3</v>
      </c>
      <c r="D16" s="670" t="s">
        <v>1560</v>
      </c>
      <c r="E16" s="670">
        <v>250</v>
      </c>
      <c r="F16" s="670" t="s">
        <v>1560</v>
      </c>
      <c r="G16" s="672">
        <v>7</v>
      </c>
      <c r="H16" s="670">
        <v>36</v>
      </c>
      <c r="I16" s="673" t="s">
        <v>17</v>
      </c>
      <c r="J16" s="843">
        <f t="shared" si="0"/>
        <v>38.82352941176471</v>
      </c>
      <c r="K16" s="674">
        <v>0.05</v>
      </c>
      <c r="L16" s="674">
        <v>0.02</v>
      </c>
      <c r="M16" s="674">
        <v>0.03</v>
      </c>
      <c r="N16" s="674">
        <v>0.04</v>
      </c>
      <c r="O16" s="674">
        <v>0.01</v>
      </c>
      <c r="P16" s="674">
        <v>0</v>
      </c>
      <c r="Q16" s="674">
        <v>0</v>
      </c>
      <c r="R16" s="674">
        <f t="shared" si="1"/>
        <v>0.15000000000000002</v>
      </c>
      <c r="S16" s="843">
        <f t="shared" si="2"/>
        <v>33</v>
      </c>
      <c r="T16" s="749">
        <v>27.5</v>
      </c>
      <c r="U16" s="673" t="s">
        <v>2562</v>
      </c>
      <c r="V16" s="673" t="s">
        <v>1720</v>
      </c>
    </row>
    <row r="17" spans="1:22" ht="55.5" customHeight="1" x14ac:dyDescent="0.3">
      <c r="A17" s="668" t="s">
        <v>2577</v>
      </c>
      <c r="B17" s="669" t="s">
        <v>2578</v>
      </c>
      <c r="C17" s="670">
        <v>3660</v>
      </c>
      <c r="D17" s="670">
        <v>43</v>
      </c>
      <c r="E17" s="670">
        <v>12</v>
      </c>
      <c r="F17" s="670">
        <f>E17*C17/1000</f>
        <v>43.92</v>
      </c>
      <c r="G17" s="672">
        <v>22</v>
      </c>
      <c r="H17" s="670">
        <v>24</v>
      </c>
      <c r="I17" s="673" t="s">
        <v>17</v>
      </c>
      <c r="J17" s="843">
        <f t="shared" si="0"/>
        <v>2.8094117647058825</v>
      </c>
      <c r="K17" s="674">
        <v>0.05</v>
      </c>
      <c r="L17" s="674">
        <v>0.02</v>
      </c>
      <c r="M17" s="674">
        <v>0.03</v>
      </c>
      <c r="N17" s="674">
        <v>0.04</v>
      </c>
      <c r="O17" s="674">
        <v>0.01</v>
      </c>
      <c r="P17" s="674">
        <v>0</v>
      </c>
      <c r="Q17" s="674">
        <v>0</v>
      </c>
      <c r="R17" s="674">
        <f t="shared" si="1"/>
        <v>0.15000000000000002</v>
      </c>
      <c r="S17" s="843">
        <f t="shared" si="2"/>
        <v>2.3879999999999999</v>
      </c>
      <c r="T17" s="749">
        <v>1.99</v>
      </c>
      <c r="U17" s="673" t="s">
        <v>1022</v>
      </c>
      <c r="V17" s="673" t="s">
        <v>1720</v>
      </c>
    </row>
    <row r="18" spans="1:22" ht="55.5" customHeight="1" x14ac:dyDescent="0.3">
      <c r="A18" s="668" t="s">
        <v>2579</v>
      </c>
      <c r="B18" s="669" t="s">
        <v>2580</v>
      </c>
      <c r="C18" s="670">
        <v>63.5</v>
      </c>
      <c r="D18" s="670">
        <v>42.3</v>
      </c>
      <c r="E18" s="670">
        <v>205</v>
      </c>
      <c r="F18" s="670" t="s">
        <v>1560</v>
      </c>
      <c r="G18" s="672">
        <v>4</v>
      </c>
      <c r="H18" s="670">
        <v>60</v>
      </c>
      <c r="I18" s="673" t="s">
        <v>17</v>
      </c>
      <c r="J18" s="843">
        <f t="shared" si="0"/>
        <v>46.284564705882353</v>
      </c>
      <c r="K18" s="674">
        <v>0.05</v>
      </c>
      <c r="L18" s="674">
        <v>0.02</v>
      </c>
      <c r="M18" s="674">
        <v>0.03</v>
      </c>
      <c r="N18" s="674">
        <v>0.04</v>
      </c>
      <c r="O18" s="674">
        <v>0.01</v>
      </c>
      <c r="P18" s="674">
        <v>0</v>
      </c>
      <c r="Q18" s="674">
        <v>0</v>
      </c>
      <c r="R18" s="674">
        <f t="shared" si="1"/>
        <v>0.15000000000000002</v>
      </c>
      <c r="S18" s="843">
        <f t="shared" si="2"/>
        <v>39.341879999999996</v>
      </c>
      <c r="T18" s="749">
        <v>32.7849</v>
      </c>
      <c r="U18" s="673" t="s">
        <v>2562</v>
      </c>
      <c r="V18" s="673" t="s">
        <v>1720</v>
      </c>
    </row>
    <row r="19" spans="1:22" ht="55.5" customHeight="1" x14ac:dyDescent="0.3">
      <c r="A19" s="668" t="s">
        <v>2581</v>
      </c>
      <c r="B19" s="669" t="s">
        <v>2582</v>
      </c>
      <c r="C19" s="670">
        <v>3600</v>
      </c>
      <c r="D19" s="670">
        <v>38</v>
      </c>
      <c r="E19" s="670">
        <v>12</v>
      </c>
      <c r="F19" s="670">
        <f>E19*C19/1000</f>
        <v>43.2</v>
      </c>
      <c r="G19" s="672">
        <v>20</v>
      </c>
      <c r="H19" s="670">
        <v>30</v>
      </c>
      <c r="I19" s="673" t="s">
        <v>17</v>
      </c>
      <c r="J19" s="843">
        <f t="shared" si="0"/>
        <v>1.4258823529411764</v>
      </c>
      <c r="K19" s="674">
        <v>0.05</v>
      </c>
      <c r="L19" s="674">
        <v>0.02</v>
      </c>
      <c r="M19" s="674">
        <v>0.03</v>
      </c>
      <c r="N19" s="674">
        <v>0.04</v>
      </c>
      <c r="O19" s="674">
        <v>0.01</v>
      </c>
      <c r="P19" s="674">
        <v>0</v>
      </c>
      <c r="Q19" s="674">
        <v>0</v>
      </c>
      <c r="R19" s="674">
        <f t="shared" si="1"/>
        <v>0.15000000000000002</v>
      </c>
      <c r="S19" s="843">
        <f t="shared" si="2"/>
        <v>1.212</v>
      </c>
      <c r="T19" s="749">
        <v>1.01</v>
      </c>
      <c r="U19" s="673" t="s">
        <v>1022</v>
      </c>
      <c r="V19" s="673" t="s">
        <v>1720</v>
      </c>
    </row>
    <row r="20" spans="1:22" ht="55.5" customHeight="1" x14ac:dyDescent="0.3">
      <c r="A20" s="668" t="s">
        <v>2583</v>
      </c>
      <c r="B20" s="669" t="s">
        <v>2584</v>
      </c>
      <c r="C20" s="670">
        <v>1200</v>
      </c>
      <c r="D20" s="670">
        <v>38</v>
      </c>
      <c r="E20" s="670">
        <v>36</v>
      </c>
      <c r="F20" s="670">
        <f>E20*C20/1000</f>
        <v>43.2</v>
      </c>
      <c r="G20" s="672">
        <v>20</v>
      </c>
      <c r="H20" s="670">
        <v>48</v>
      </c>
      <c r="I20" s="673" t="s">
        <v>17</v>
      </c>
      <c r="J20" s="843">
        <f t="shared" si="0"/>
        <v>1.4258823529411764</v>
      </c>
      <c r="K20" s="674">
        <v>0.05</v>
      </c>
      <c r="L20" s="674">
        <v>0.02</v>
      </c>
      <c r="M20" s="674">
        <v>0.03</v>
      </c>
      <c r="N20" s="674">
        <v>0.04</v>
      </c>
      <c r="O20" s="674">
        <v>0.01</v>
      </c>
      <c r="P20" s="674">
        <v>0</v>
      </c>
      <c r="Q20" s="674">
        <v>0</v>
      </c>
      <c r="R20" s="674">
        <f t="shared" si="1"/>
        <v>0.15000000000000002</v>
      </c>
      <c r="S20" s="843">
        <f t="shared" si="2"/>
        <v>1.212</v>
      </c>
      <c r="T20" s="749">
        <v>1.01</v>
      </c>
      <c r="U20" s="673" t="s">
        <v>1022</v>
      </c>
      <c r="V20" s="673" t="s">
        <v>1720</v>
      </c>
    </row>
    <row r="21" spans="1:22" ht="55.5" customHeight="1" x14ac:dyDescent="0.3">
      <c r="A21" s="668" t="s">
        <v>2585</v>
      </c>
      <c r="B21" s="669" t="s">
        <v>2586</v>
      </c>
      <c r="C21" s="670">
        <v>600</v>
      </c>
      <c r="D21" s="670">
        <v>38</v>
      </c>
      <c r="E21" s="670">
        <v>36</v>
      </c>
      <c r="F21" s="670">
        <f>E21*C21/1000</f>
        <v>21.6</v>
      </c>
      <c r="G21" s="672">
        <v>10</v>
      </c>
      <c r="H21" s="670">
        <v>96</v>
      </c>
      <c r="I21" s="673" t="s">
        <v>17</v>
      </c>
      <c r="J21" s="843">
        <f t="shared" si="0"/>
        <v>1.4258823529411764</v>
      </c>
      <c r="K21" s="674">
        <v>0.05</v>
      </c>
      <c r="L21" s="674">
        <v>0.02</v>
      </c>
      <c r="M21" s="674">
        <v>0.03</v>
      </c>
      <c r="N21" s="674">
        <v>0.04</v>
      </c>
      <c r="O21" s="674">
        <v>0.01</v>
      </c>
      <c r="P21" s="674">
        <v>0</v>
      </c>
      <c r="Q21" s="674">
        <v>0</v>
      </c>
      <c r="R21" s="674">
        <f t="shared" si="1"/>
        <v>0.15000000000000002</v>
      </c>
      <c r="S21" s="843">
        <f t="shared" si="2"/>
        <v>1.212</v>
      </c>
      <c r="T21" s="749">
        <v>1.01</v>
      </c>
      <c r="U21" s="673" t="s">
        <v>1022</v>
      </c>
      <c r="V21" s="673" t="s">
        <v>1720</v>
      </c>
    </row>
    <row r="22" spans="1:22" ht="15.6" x14ac:dyDescent="0.3">
      <c r="I22" s="676"/>
      <c r="J22" s="845"/>
      <c r="K22" s="677"/>
    </row>
    <row r="23" spans="1:22" ht="15.6" x14ac:dyDescent="0.3">
      <c r="I23" s="676"/>
      <c r="J23" s="845"/>
      <c r="K23" s="677"/>
    </row>
    <row r="24" spans="1:22" ht="15.6" x14ac:dyDescent="0.3">
      <c r="I24" s="676"/>
      <c r="J24" s="845"/>
      <c r="K24" s="677"/>
    </row>
    <row r="25" spans="1:22" ht="15.6" x14ac:dyDescent="0.3">
      <c r="I25" s="676"/>
      <c r="J25" s="845"/>
      <c r="K25" s="677"/>
    </row>
    <row r="26" spans="1:22" ht="15.6" x14ac:dyDescent="0.3">
      <c r="I26" s="676"/>
      <c r="J26" s="845"/>
      <c r="K26" s="677"/>
    </row>
    <row r="27" spans="1:22" ht="15.6" x14ac:dyDescent="0.3">
      <c r="I27" s="676"/>
      <c r="J27" s="845"/>
      <c r="K27" s="677"/>
    </row>
    <row r="28" spans="1:22" ht="15.6" x14ac:dyDescent="0.3">
      <c r="I28" s="676"/>
      <c r="J28" s="845"/>
      <c r="K28" s="677"/>
    </row>
  </sheetData>
  <sheetProtection algorithmName="SHA-512" hashValue="hCdaFKqz52M2YoLRW61lQ+2QJCGjcgJlferf8hhKSbCgL1rleSnCQyEStOKshg24FJUi/DXPg/SQLDqRrHCZNw==" saltValue="tRBLo+2vERYsOxxVdJxaEA==" spinCount="100000" sheet="1" objects="1" scenarios="1"/>
  <autoFilter ref="A3:V3"/>
  <mergeCells count="13">
    <mergeCell ref="V1:V2"/>
    <mergeCell ref="U1:U2"/>
    <mergeCell ref="O1:O2"/>
    <mergeCell ref="J1:J2"/>
    <mergeCell ref="K1:K2"/>
    <mergeCell ref="L1:L2"/>
    <mergeCell ref="M1:M2"/>
    <mergeCell ref="N1:N2"/>
    <mergeCell ref="P1:P2"/>
    <mergeCell ref="Q1:Q2"/>
    <mergeCell ref="R1:R2"/>
    <mergeCell ref="S1:S2"/>
    <mergeCell ref="T1:T2"/>
  </mergeCells>
  <pageMargins left="0.11811023622047245" right="0.11811023622047245" top="0.15748031496062992" bottom="0.15748031496062992" header="0.31496062992125984" footer="0.31496062992125984"/>
  <pageSetup paperSize="9" scale="3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8"/>
  <sheetViews>
    <sheetView tabSelected="1" view="pageBreakPreview" zoomScale="55" zoomScaleNormal="55" zoomScaleSheetLayoutView="55" workbookViewId="0">
      <pane ySplit="3" topLeftCell="A4" activePane="bottomLeft" state="frozen"/>
      <selection activeCell="Z7" sqref="Z7:AB143"/>
      <selection pane="bottomLeft" activeCell="H1" sqref="H1:X1048576"/>
    </sheetView>
  </sheetViews>
  <sheetFormatPr defaultColWidth="9.109375" defaultRowHeight="14.4" x14ac:dyDescent="0.3"/>
  <cols>
    <col min="1" max="1" width="27.44140625" style="405" customWidth="1"/>
    <col min="2" max="2" width="78.109375" style="405" customWidth="1"/>
    <col min="3" max="3" width="24.33203125" style="405" bestFit="1" customWidth="1"/>
    <col min="4" max="8" width="11.88671875" style="405" customWidth="1"/>
    <col min="9" max="9" width="11.88671875" style="851" customWidth="1"/>
    <col min="10" max="16" width="11.88671875" style="405" hidden="1" customWidth="1"/>
    <col min="17" max="17" width="17.109375" style="405" hidden="1" customWidth="1"/>
    <col min="18" max="19" width="17.44140625" style="851" hidden="1" customWidth="1"/>
    <col min="20" max="21" width="9.109375" style="405" customWidth="1"/>
    <col min="22" max="16384" width="9.109375" style="405"/>
  </cols>
  <sheetData>
    <row r="1" spans="1:21" ht="15.6" customHeight="1" x14ac:dyDescent="0.3">
      <c r="A1" s="403" t="s">
        <v>0</v>
      </c>
      <c r="B1" s="404" t="s">
        <v>1</v>
      </c>
      <c r="C1" s="403" t="s">
        <v>2</v>
      </c>
      <c r="D1" s="403" t="s">
        <v>3</v>
      </c>
      <c r="E1" s="403" t="s">
        <v>3</v>
      </c>
      <c r="F1" s="403" t="s">
        <v>4</v>
      </c>
      <c r="G1" s="403" t="s">
        <v>5</v>
      </c>
      <c r="H1" s="403" t="s">
        <v>6</v>
      </c>
      <c r="I1" s="987" t="s">
        <v>1721</v>
      </c>
      <c r="J1" s="987" t="s">
        <v>78</v>
      </c>
      <c r="K1" s="987" t="s">
        <v>74</v>
      </c>
      <c r="L1" s="987" t="s">
        <v>76</v>
      </c>
      <c r="M1" s="987" t="s">
        <v>73</v>
      </c>
      <c r="N1" s="987" t="s">
        <v>72</v>
      </c>
      <c r="O1" s="987" t="s">
        <v>75</v>
      </c>
      <c r="P1" s="987" t="s">
        <v>77</v>
      </c>
      <c r="Q1" s="987" t="s">
        <v>86</v>
      </c>
      <c r="R1" s="974" t="s">
        <v>2784</v>
      </c>
      <c r="S1" s="974" t="s">
        <v>2789</v>
      </c>
      <c r="T1" s="987" t="s">
        <v>2269</v>
      </c>
      <c r="U1" s="987" t="s">
        <v>1717</v>
      </c>
    </row>
    <row r="2" spans="1:21" ht="87" customHeight="1" x14ac:dyDescent="0.3">
      <c r="A2" s="406"/>
      <c r="B2" s="407"/>
      <c r="C2" s="406" t="s">
        <v>7</v>
      </c>
      <c r="D2" s="406" t="s">
        <v>8</v>
      </c>
      <c r="E2" s="406" t="s">
        <v>2332</v>
      </c>
      <c r="F2" s="406" t="s">
        <v>10</v>
      </c>
      <c r="G2" s="406"/>
      <c r="H2" s="406" t="s">
        <v>11</v>
      </c>
      <c r="I2" s="988"/>
      <c r="J2" s="988"/>
      <c r="K2" s="988"/>
      <c r="L2" s="988"/>
      <c r="M2" s="988"/>
      <c r="N2" s="988"/>
      <c r="O2" s="988"/>
      <c r="P2" s="988"/>
      <c r="Q2" s="990"/>
      <c r="R2" s="977"/>
      <c r="S2" s="977"/>
      <c r="T2" s="988"/>
      <c r="U2" s="988"/>
    </row>
    <row r="3" spans="1:21" ht="218.4" x14ac:dyDescent="0.3">
      <c r="A3" s="408" t="s">
        <v>39</v>
      </c>
      <c r="B3" s="409" t="s">
        <v>470</v>
      </c>
      <c r="C3" s="409" t="s">
        <v>42</v>
      </c>
      <c r="D3" s="409" t="s">
        <v>43</v>
      </c>
      <c r="E3" s="409" t="s">
        <v>2331</v>
      </c>
      <c r="F3" s="409" t="s">
        <v>45</v>
      </c>
      <c r="G3" s="409" t="s">
        <v>191</v>
      </c>
      <c r="H3" s="409" t="s">
        <v>46</v>
      </c>
      <c r="I3" s="409" t="s">
        <v>1722</v>
      </c>
      <c r="J3" s="409" t="s">
        <v>79</v>
      </c>
      <c r="K3" s="409" t="s">
        <v>80</v>
      </c>
      <c r="L3" s="409" t="s">
        <v>81</v>
      </c>
      <c r="M3" s="409" t="s">
        <v>82</v>
      </c>
      <c r="N3" s="409" t="s">
        <v>83</v>
      </c>
      <c r="O3" s="409" t="s">
        <v>84</v>
      </c>
      <c r="P3" s="409" t="s">
        <v>85</v>
      </c>
      <c r="Q3" s="409" t="s">
        <v>87</v>
      </c>
      <c r="R3" s="962" t="s">
        <v>2783</v>
      </c>
      <c r="S3" s="962" t="s">
        <v>2790</v>
      </c>
      <c r="T3" s="409" t="s">
        <v>197</v>
      </c>
      <c r="U3" s="409" t="s">
        <v>1718</v>
      </c>
    </row>
    <row r="4" spans="1:21" x14ac:dyDescent="0.3">
      <c r="A4" s="49"/>
      <c r="B4" s="49"/>
      <c r="C4" s="49"/>
      <c r="D4" s="49"/>
      <c r="E4" s="49"/>
      <c r="F4" s="49"/>
      <c r="G4" s="49"/>
      <c r="H4" s="49"/>
      <c r="I4" s="847"/>
      <c r="J4" s="49"/>
      <c r="K4" s="49"/>
      <c r="L4" s="49"/>
      <c r="M4" s="49"/>
      <c r="N4" s="49"/>
      <c r="O4" s="49"/>
      <c r="P4" s="49"/>
      <c r="Q4" s="49"/>
      <c r="R4" s="847"/>
      <c r="S4" s="847"/>
      <c r="T4" s="49"/>
      <c r="U4" s="49"/>
    </row>
    <row r="5" spans="1:21" ht="20.399999999999999" x14ac:dyDescent="0.3">
      <c r="A5" s="410" t="s">
        <v>2452</v>
      </c>
      <c r="B5" s="49"/>
      <c r="C5" s="49"/>
      <c r="D5" s="49"/>
      <c r="E5" s="49"/>
      <c r="F5" s="49"/>
      <c r="G5" s="49"/>
      <c r="H5" s="49"/>
      <c r="I5" s="847"/>
      <c r="J5" s="49"/>
      <c r="K5" s="49"/>
      <c r="L5" s="49"/>
      <c r="M5" s="49"/>
      <c r="N5" s="49"/>
      <c r="O5" s="49"/>
      <c r="P5" s="49"/>
      <c r="Q5" s="49"/>
      <c r="R5" s="847"/>
      <c r="S5" s="847"/>
      <c r="T5" s="49"/>
      <c r="U5" s="49"/>
    </row>
    <row r="6" spans="1:21" x14ac:dyDescent="0.3">
      <c r="A6" s="49"/>
      <c r="B6" s="49"/>
      <c r="C6" s="49"/>
      <c r="D6" s="49"/>
      <c r="E6" s="49"/>
      <c r="F6" s="49"/>
      <c r="G6" s="49"/>
      <c r="H6" s="49"/>
      <c r="I6" s="847"/>
      <c r="J6" s="49"/>
      <c r="K6" s="49"/>
      <c r="L6" s="49"/>
      <c r="M6" s="49"/>
      <c r="N6" s="49"/>
      <c r="O6" s="49"/>
      <c r="P6" s="49"/>
      <c r="Q6" s="49"/>
      <c r="R6" s="847"/>
      <c r="S6" s="847"/>
      <c r="T6" s="49"/>
      <c r="U6" s="49"/>
    </row>
    <row r="7" spans="1:21" s="92" customFormat="1" ht="18" x14ac:dyDescent="0.35">
      <c r="A7" s="302" t="s">
        <v>2724</v>
      </c>
      <c r="B7" s="411"/>
      <c r="C7" s="411"/>
      <c r="D7" s="411"/>
      <c r="E7" s="411"/>
      <c r="F7" s="411"/>
      <c r="G7" s="411"/>
      <c r="H7" s="411"/>
      <c r="I7" s="848"/>
      <c r="J7" s="411"/>
      <c r="K7" s="411"/>
      <c r="L7" s="411"/>
      <c r="M7" s="411"/>
      <c r="N7" s="411"/>
      <c r="O7" s="411"/>
      <c r="P7" s="411"/>
      <c r="Q7" s="411"/>
      <c r="R7" s="848"/>
      <c r="S7" s="848"/>
      <c r="T7" s="411"/>
      <c r="U7" s="411"/>
    </row>
    <row r="8" spans="1:21" s="92" customFormat="1" ht="31.2" x14ac:dyDescent="0.35">
      <c r="A8" s="60" t="s">
        <v>2725</v>
      </c>
      <c r="B8" s="87" t="s">
        <v>2726</v>
      </c>
      <c r="C8" s="168" t="s">
        <v>2270</v>
      </c>
      <c r="D8" s="62">
        <v>40</v>
      </c>
      <c r="E8" s="88">
        <v>14.4</v>
      </c>
      <c r="F8" s="62">
        <v>28.35</v>
      </c>
      <c r="G8" s="62">
        <v>16</v>
      </c>
      <c r="H8" s="62" t="s">
        <v>221</v>
      </c>
      <c r="I8" s="749">
        <f t="shared" ref="I8" si="0">R8/(1-Q8)</f>
        <v>1746.7152000000003</v>
      </c>
      <c r="J8" s="65">
        <v>0.05</v>
      </c>
      <c r="K8" s="65">
        <v>0.02</v>
      </c>
      <c r="L8" s="65">
        <v>0.03</v>
      </c>
      <c r="M8" s="65">
        <v>0.04</v>
      </c>
      <c r="N8" s="65">
        <v>0.01</v>
      </c>
      <c r="O8" s="65">
        <v>0.1</v>
      </c>
      <c r="P8" s="65">
        <v>0</v>
      </c>
      <c r="Q8" s="65">
        <f t="shared" ref="Q8" si="1">SUM(J8:P8)</f>
        <v>0.25</v>
      </c>
      <c r="R8" s="749">
        <f>S8*1.2</f>
        <v>1310.0364000000002</v>
      </c>
      <c r="S8" s="749">
        <v>1091.6970000000001</v>
      </c>
      <c r="T8" s="88" t="s">
        <v>198</v>
      </c>
      <c r="U8" s="678" t="s">
        <v>1719</v>
      </c>
    </row>
    <row r="9" spans="1:21" s="52" customFormat="1" ht="32.1" customHeight="1" x14ac:dyDescent="0.3">
      <c r="A9" s="53" t="s">
        <v>2271</v>
      </c>
      <c r="B9" s="74" t="s">
        <v>2272</v>
      </c>
      <c r="C9" s="168" t="s">
        <v>2270</v>
      </c>
      <c r="D9" s="62">
        <v>40</v>
      </c>
      <c r="E9" s="88">
        <v>14.4</v>
      </c>
      <c r="F9" s="62">
        <v>28.35</v>
      </c>
      <c r="G9" s="62">
        <v>16</v>
      </c>
      <c r="H9" s="62" t="s">
        <v>221</v>
      </c>
      <c r="I9" s="774">
        <f t="shared" ref="I9:I22" si="2">R9/(1-Q9)</f>
        <v>1959.9993599999998</v>
      </c>
      <c r="J9" s="56">
        <v>0.05</v>
      </c>
      <c r="K9" s="56">
        <v>0.02</v>
      </c>
      <c r="L9" s="56">
        <v>0.03</v>
      </c>
      <c r="M9" s="56">
        <v>0.04</v>
      </c>
      <c r="N9" s="56">
        <v>0.01</v>
      </c>
      <c r="O9" s="56">
        <v>0.1</v>
      </c>
      <c r="P9" s="56">
        <v>0</v>
      </c>
      <c r="Q9" s="56">
        <f t="shared" ref="Q9:Q22" si="3">SUM(J9:P9)</f>
        <v>0.25</v>
      </c>
      <c r="R9" s="749">
        <f t="shared" ref="R9:R22" si="4">S9*1.2</f>
        <v>1469.9995199999998</v>
      </c>
      <c r="S9" s="749">
        <v>1224.9995999999999</v>
      </c>
      <c r="T9" s="69" t="s">
        <v>198</v>
      </c>
      <c r="U9" s="412" t="s">
        <v>1719</v>
      </c>
    </row>
    <row r="10" spans="1:21" s="52" customFormat="1" ht="32.1" customHeight="1" x14ac:dyDescent="0.3">
      <c r="A10" s="53" t="s">
        <v>2273</v>
      </c>
      <c r="B10" s="74" t="s">
        <v>2274</v>
      </c>
      <c r="C10" s="168" t="s">
        <v>2270</v>
      </c>
      <c r="D10" s="62">
        <v>40</v>
      </c>
      <c r="E10" s="88">
        <v>14.4</v>
      </c>
      <c r="F10" s="62">
        <v>28.35</v>
      </c>
      <c r="G10" s="62">
        <v>16</v>
      </c>
      <c r="H10" s="62" t="s">
        <v>221</v>
      </c>
      <c r="I10" s="774">
        <f t="shared" si="2"/>
        <v>3239.8361600000003</v>
      </c>
      <c r="J10" s="56">
        <v>0.05</v>
      </c>
      <c r="K10" s="56">
        <v>0.02</v>
      </c>
      <c r="L10" s="56">
        <v>0.03</v>
      </c>
      <c r="M10" s="56">
        <v>0.04</v>
      </c>
      <c r="N10" s="56">
        <v>0.01</v>
      </c>
      <c r="O10" s="56">
        <v>0.1</v>
      </c>
      <c r="P10" s="56">
        <v>0</v>
      </c>
      <c r="Q10" s="56">
        <f t="shared" si="3"/>
        <v>0.25</v>
      </c>
      <c r="R10" s="749">
        <f t="shared" si="4"/>
        <v>2429.8771200000001</v>
      </c>
      <c r="S10" s="749">
        <v>2024.8976000000002</v>
      </c>
      <c r="T10" s="69" t="s">
        <v>198</v>
      </c>
      <c r="U10" s="412" t="s">
        <v>1719</v>
      </c>
    </row>
    <row r="11" spans="1:21" s="52" customFormat="1" ht="32.1" customHeight="1" x14ac:dyDescent="0.3">
      <c r="A11" s="60" t="s">
        <v>2727</v>
      </c>
      <c r="B11" s="87" t="s">
        <v>2728</v>
      </c>
      <c r="C11" s="168" t="s">
        <v>2270</v>
      </c>
      <c r="D11" s="62">
        <v>48</v>
      </c>
      <c r="E11" s="88">
        <v>17.28</v>
      </c>
      <c r="F11" s="62">
        <v>28</v>
      </c>
      <c r="G11" s="62">
        <v>16</v>
      </c>
      <c r="H11" s="62" t="s">
        <v>221</v>
      </c>
      <c r="I11" s="749">
        <f t="shared" si="2"/>
        <v>1584</v>
      </c>
      <c r="J11" s="65">
        <v>0.05</v>
      </c>
      <c r="K11" s="65">
        <v>0.02</v>
      </c>
      <c r="L11" s="65">
        <v>0.03</v>
      </c>
      <c r="M11" s="65">
        <v>0.04</v>
      </c>
      <c r="N11" s="65">
        <v>0.01</v>
      </c>
      <c r="O11" s="65">
        <v>0.1</v>
      </c>
      <c r="P11" s="65">
        <v>0</v>
      </c>
      <c r="Q11" s="65">
        <f t="shared" si="3"/>
        <v>0.25</v>
      </c>
      <c r="R11" s="749">
        <f t="shared" si="4"/>
        <v>1188</v>
      </c>
      <c r="S11" s="749">
        <v>990</v>
      </c>
      <c r="T11" s="88" t="s">
        <v>198</v>
      </c>
      <c r="U11" s="678" t="s">
        <v>1719</v>
      </c>
    </row>
    <row r="12" spans="1:21" s="52" customFormat="1" ht="32.1" customHeight="1" x14ac:dyDescent="0.3">
      <c r="A12" s="53" t="s">
        <v>2275</v>
      </c>
      <c r="B12" s="74" t="s">
        <v>2276</v>
      </c>
      <c r="C12" s="168" t="s">
        <v>2270</v>
      </c>
      <c r="D12" s="62">
        <v>48</v>
      </c>
      <c r="E12" s="88">
        <v>17.28</v>
      </c>
      <c r="F12" s="62">
        <v>28</v>
      </c>
      <c r="G12" s="62">
        <v>16</v>
      </c>
      <c r="H12" s="62" t="s">
        <v>221</v>
      </c>
      <c r="I12" s="774">
        <f t="shared" si="2"/>
        <v>1716.7710399999999</v>
      </c>
      <c r="J12" s="56">
        <v>0.05</v>
      </c>
      <c r="K12" s="56">
        <v>0.02</v>
      </c>
      <c r="L12" s="56">
        <v>0.03</v>
      </c>
      <c r="M12" s="56">
        <v>0.04</v>
      </c>
      <c r="N12" s="56">
        <v>0.01</v>
      </c>
      <c r="O12" s="56">
        <v>0.1</v>
      </c>
      <c r="P12" s="56">
        <v>0</v>
      </c>
      <c r="Q12" s="56">
        <f t="shared" si="3"/>
        <v>0.25</v>
      </c>
      <c r="R12" s="749">
        <f t="shared" si="4"/>
        <v>1287.5782799999999</v>
      </c>
      <c r="S12" s="749">
        <v>1072.9819</v>
      </c>
      <c r="T12" s="69" t="s">
        <v>198</v>
      </c>
      <c r="U12" s="412" t="s">
        <v>1719</v>
      </c>
    </row>
    <row r="13" spans="1:21" s="52" customFormat="1" ht="32.1" customHeight="1" x14ac:dyDescent="0.3">
      <c r="A13" s="53" t="s">
        <v>2277</v>
      </c>
      <c r="B13" s="74" t="s">
        <v>2278</v>
      </c>
      <c r="C13" s="168" t="s">
        <v>2270</v>
      </c>
      <c r="D13" s="62">
        <v>48</v>
      </c>
      <c r="E13" s="88">
        <v>17.28</v>
      </c>
      <c r="F13" s="62">
        <v>28</v>
      </c>
      <c r="G13" s="62">
        <v>16</v>
      </c>
      <c r="H13" s="62" t="s">
        <v>221</v>
      </c>
      <c r="I13" s="774">
        <f t="shared" si="2"/>
        <v>2871.5576000000001</v>
      </c>
      <c r="J13" s="56">
        <v>0.05</v>
      </c>
      <c r="K13" s="56">
        <v>0.02</v>
      </c>
      <c r="L13" s="56">
        <v>0.03</v>
      </c>
      <c r="M13" s="56">
        <v>0.04</v>
      </c>
      <c r="N13" s="56">
        <v>0.01</v>
      </c>
      <c r="O13" s="56">
        <v>0.1</v>
      </c>
      <c r="P13" s="56">
        <v>0</v>
      </c>
      <c r="Q13" s="56">
        <f t="shared" si="3"/>
        <v>0.25</v>
      </c>
      <c r="R13" s="749">
        <f t="shared" si="4"/>
        <v>2153.6682000000001</v>
      </c>
      <c r="S13" s="749">
        <v>1794.7235000000001</v>
      </c>
      <c r="T13" s="69" t="s">
        <v>198</v>
      </c>
      <c r="U13" s="412" t="s">
        <v>1719</v>
      </c>
    </row>
    <row r="14" spans="1:21" s="52" customFormat="1" ht="32.1" customHeight="1" x14ac:dyDescent="0.3">
      <c r="A14" s="60" t="s">
        <v>2744</v>
      </c>
      <c r="B14" s="87" t="s">
        <v>2729</v>
      </c>
      <c r="C14" s="168" t="s">
        <v>2270</v>
      </c>
      <c r="D14" s="62">
        <v>56</v>
      </c>
      <c r="E14" s="88">
        <v>20.16</v>
      </c>
      <c r="F14" s="62">
        <v>28</v>
      </c>
      <c r="G14" s="62">
        <v>16</v>
      </c>
      <c r="H14" s="62" t="s">
        <v>221</v>
      </c>
      <c r="I14" s="749">
        <f t="shared" si="2"/>
        <v>1376</v>
      </c>
      <c r="J14" s="65">
        <v>0.05</v>
      </c>
      <c r="K14" s="65">
        <v>0.02</v>
      </c>
      <c r="L14" s="65">
        <v>0.03</v>
      </c>
      <c r="M14" s="65">
        <v>0.04</v>
      </c>
      <c r="N14" s="65">
        <v>0.01</v>
      </c>
      <c r="O14" s="65">
        <v>0.1</v>
      </c>
      <c r="P14" s="65">
        <v>0</v>
      </c>
      <c r="Q14" s="65">
        <f t="shared" si="3"/>
        <v>0.25</v>
      </c>
      <c r="R14" s="749">
        <f t="shared" si="4"/>
        <v>1032</v>
      </c>
      <c r="S14" s="749">
        <v>860.00000000000011</v>
      </c>
      <c r="T14" s="88" t="s">
        <v>198</v>
      </c>
      <c r="U14" s="678" t="s">
        <v>1719</v>
      </c>
    </row>
    <row r="15" spans="1:21" s="52" customFormat="1" ht="32.1" customHeight="1" x14ac:dyDescent="0.3">
      <c r="A15" s="53" t="s">
        <v>2279</v>
      </c>
      <c r="B15" s="74" t="s">
        <v>2280</v>
      </c>
      <c r="C15" s="168" t="s">
        <v>2270</v>
      </c>
      <c r="D15" s="62">
        <v>56</v>
      </c>
      <c r="E15" s="88">
        <v>20.16</v>
      </c>
      <c r="F15" s="62">
        <v>28</v>
      </c>
      <c r="G15" s="62">
        <v>16</v>
      </c>
      <c r="H15" s="62" t="s">
        <v>221</v>
      </c>
      <c r="I15" s="774">
        <f t="shared" si="2"/>
        <v>1473.8723200000002</v>
      </c>
      <c r="J15" s="56">
        <v>0.05</v>
      </c>
      <c r="K15" s="56">
        <v>0.02</v>
      </c>
      <c r="L15" s="56">
        <v>0.03</v>
      </c>
      <c r="M15" s="56">
        <v>0.04</v>
      </c>
      <c r="N15" s="56">
        <v>0.01</v>
      </c>
      <c r="O15" s="56">
        <v>0.1</v>
      </c>
      <c r="P15" s="56">
        <v>0</v>
      </c>
      <c r="Q15" s="56">
        <f t="shared" si="3"/>
        <v>0.25</v>
      </c>
      <c r="R15" s="749">
        <f t="shared" si="4"/>
        <v>1105.4042400000001</v>
      </c>
      <c r="S15" s="749">
        <v>921.17020000000002</v>
      </c>
      <c r="T15" s="69" t="s">
        <v>198</v>
      </c>
      <c r="U15" s="412" t="s">
        <v>1719</v>
      </c>
    </row>
    <row r="16" spans="1:21" s="52" customFormat="1" ht="32.1" customHeight="1" x14ac:dyDescent="0.3">
      <c r="A16" s="53" t="s">
        <v>2281</v>
      </c>
      <c r="B16" s="74" t="s">
        <v>2282</v>
      </c>
      <c r="C16" s="168" t="s">
        <v>2270</v>
      </c>
      <c r="D16" s="62">
        <v>56</v>
      </c>
      <c r="E16" s="88">
        <v>20.16</v>
      </c>
      <c r="F16" s="62">
        <v>28</v>
      </c>
      <c r="G16" s="62">
        <v>16</v>
      </c>
      <c r="H16" s="62" t="s">
        <v>221</v>
      </c>
      <c r="I16" s="774">
        <f t="shared" si="2"/>
        <v>2461.32096</v>
      </c>
      <c r="J16" s="56">
        <v>0.05</v>
      </c>
      <c r="K16" s="56">
        <v>0.02</v>
      </c>
      <c r="L16" s="56">
        <v>0.03</v>
      </c>
      <c r="M16" s="56">
        <v>0.04</v>
      </c>
      <c r="N16" s="56">
        <v>0.01</v>
      </c>
      <c r="O16" s="56">
        <v>0.1</v>
      </c>
      <c r="P16" s="56">
        <v>0</v>
      </c>
      <c r="Q16" s="56">
        <f t="shared" si="3"/>
        <v>0.25</v>
      </c>
      <c r="R16" s="749">
        <f t="shared" si="4"/>
        <v>1845.99072</v>
      </c>
      <c r="S16" s="749">
        <v>1538.3256000000001</v>
      </c>
      <c r="T16" s="69" t="s">
        <v>198</v>
      </c>
      <c r="U16" s="412" t="s">
        <v>1719</v>
      </c>
    </row>
    <row r="17" spans="1:21" s="52" customFormat="1" ht="32.1" customHeight="1" x14ac:dyDescent="0.3">
      <c r="A17" s="60" t="s">
        <v>2730</v>
      </c>
      <c r="B17" s="87" t="s">
        <v>2731</v>
      </c>
      <c r="C17" s="168" t="s">
        <v>2270</v>
      </c>
      <c r="D17" s="62">
        <v>72</v>
      </c>
      <c r="E17" s="88">
        <v>25.92</v>
      </c>
      <c r="F17" s="62">
        <v>30</v>
      </c>
      <c r="G17" s="62">
        <v>16</v>
      </c>
      <c r="H17" s="62" t="s">
        <v>221</v>
      </c>
      <c r="I17" s="749">
        <f t="shared" si="2"/>
        <v>1152</v>
      </c>
      <c r="J17" s="65">
        <v>0.05</v>
      </c>
      <c r="K17" s="65">
        <v>0.02</v>
      </c>
      <c r="L17" s="65">
        <v>0.03</v>
      </c>
      <c r="M17" s="65">
        <v>0.04</v>
      </c>
      <c r="N17" s="65">
        <v>0.01</v>
      </c>
      <c r="O17" s="65">
        <v>0.1</v>
      </c>
      <c r="P17" s="65">
        <v>0</v>
      </c>
      <c r="Q17" s="65">
        <f t="shared" si="3"/>
        <v>0.25</v>
      </c>
      <c r="R17" s="749">
        <f t="shared" si="4"/>
        <v>864</v>
      </c>
      <c r="S17" s="749">
        <v>720</v>
      </c>
      <c r="T17" s="88" t="s">
        <v>198</v>
      </c>
      <c r="U17" s="678" t="s">
        <v>1719</v>
      </c>
    </row>
    <row r="18" spans="1:21" s="52" customFormat="1" ht="32.1" customHeight="1" x14ac:dyDescent="0.3">
      <c r="A18" s="53" t="s">
        <v>2283</v>
      </c>
      <c r="B18" s="74" t="s">
        <v>2284</v>
      </c>
      <c r="C18" s="168" t="s">
        <v>2270</v>
      </c>
      <c r="D18" s="62">
        <v>72</v>
      </c>
      <c r="E18" s="88">
        <v>25.92</v>
      </c>
      <c r="F18" s="62">
        <v>30</v>
      </c>
      <c r="G18" s="62">
        <v>16</v>
      </c>
      <c r="H18" s="62" t="s">
        <v>221</v>
      </c>
      <c r="I18" s="774">
        <f t="shared" si="2"/>
        <v>1230.70992</v>
      </c>
      <c r="J18" s="56">
        <v>0.05</v>
      </c>
      <c r="K18" s="56">
        <v>0.02</v>
      </c>
      <c r="L18" s="56">
        <v>0.03</v>
      </c>
      <c r="M18" s="56">
        <v>0.04</v>
      </c>
      <c r="N18" s="56">
        <v>0.01</v>
      </c>
      <c r="O18" s="56">
        <v>0.1</v>
      </c>
      <c r="P18" s="56">
        <v>0</v>
      </c>
      <c r="Q18" s="56">
        <f t="shared" si="3"/>
        <v>0.25</v>
      </c>
      <c r="R18" s="749">
        <f t="shared" si="4"/>
        <v>923.03243999999995</v>
      </c>
      <c r="S18" s="749">
        <v>769.19370000000004</v>
      </c>
      <c r="T18" s="69" t="s">
        <v>198</v>
      </c>
      <c r="U18" s="412" t="s">
        <v>1719</v>
      </c>
    </row>
    <row r="19" spans="1:21" s="52" customFormat="1" ht="32.1" customHeight="1" x14ac:dyDescent="0.3">
      <c r="A19" s="53" t="s">
        <v>2285</v>
      </c>
      <c r="B19" s="74" t="s">
        <v>2286</v>
      </c>
      <c r="C19" s="168" t="s">
        <v>2270</v>
      </c>
      <c r="D19" s="62">
        <v>72</v>
      </c>
      <c r="E19" s="88">
        <v>25.92</v>
      </c>
      <c r="F19" s="62">
        <v>30</v>
      </c>
      <c r="G19" s="62">
        <v>16</v>
      </c>
      <c r="H19" s="62" t="s">
        <v>221</v>
      </c>
      <c r="I19" s="774">
        <f t="shared" si="2"/>
        <v>2051.1007999999997</v>
      </c>
      <c r="J19" s="56">
        <v>0.05</v>
      </c>
      <c r="K19" s="56">
        <v>0.02</v>
      </c>
      <c r="L19" s="56">
        <v>0.03</v>
      </c>
      <c r="M19" s="56">
        <v>0.04</v>
      </c>
      <c r="N19" s="56">
        <v>0.01</v>
      </c>
      <c r="O19" s="56">
        <v>0.1</v>
      </c>
      <c r="P19" s="56">
        <v>0</v>
      </c>
      <c r="Q19" s="56">
        <f t="shared" si="3"/>
        <v>0.25</v>
      </c>
      <c r="R19" s="749">
        <f t="shared" si="4"/>
        <v>1538.3255999999999</v>
      </c>
      <c r="S19" s="749">
        <v>1281.9379999999999</v>
      </c>
      <c r="T19" s="69" t="s">
        <v>198</v>
      </c>
      <c r="U19" s="412" t="s">
        <v>1719</v>
      </c>
    </row>
    <row r="20" spans="1:21" s="52" customFormat="1" ht="32.1" customHeight="1" x14ac:dyDescent="0.3">
      <c r="A20" s="60" t="s">
        <v>2732</v>
      </c>
      <c r="B20" s="87" t="s">
        <v>2733</v>
      </c>
      <c r="C20" s="168" t="s">
        <v>2270</v>
      </c>
      <c r="D20" s="62">
        <v>96</v>
      </c>
      <c r="E20" s="88">
        <v>34.56</v>
      </c>
      <c r="F20" s="62">
        <v>32</v>
      </c>
      <c r="G20" s="62">
        <v>16</v>
      </c>
      <c r="H20" s="62" t="s">
        <v>221</v>
      </c>
      <c r="I20" s="749">
        <f t="shared" si="2"/>
        <v>928</v>
      </c>
      <c r="J20" s="65">
        <v>0.05</v>
      </c>
      <c r="K20" s="65">
        <v>0.02</v>
      </c>
      <c r="L20" s="65">
        <v>0.03</v>
      </c>
      <c r="M20" s="65">
        <v>0.04</v>
      </c>
      <c r="N20" s="65">
        <v>0.01</v>
      </c>
      <c r="O20" s="65">
        <v>0.1</v>
      </c>
      <c r="P20" s="65">
        <v>0</v>
      </c>
      <c r="Q20" s="65">
        <f t="shared" si="3"/>
        <v>0.25</v>
      </c>
      <c r="R20" s="749">
        <f t="shared" si="4"/>
        <v>696</v>
      </c>
      <c r="S20" s="749">
        <v>580</v>
      </c>
      <c r="T20" s="88" t="s">
        <v>198</v>
      </c>
      <c r="U20" s="678" t="s">
        <v>1719</v>
      </c>
    </row>
    <row r="21" spans="1:21" s="52" customFormat="1" ht="32.1" customHeight="1" x14ac:dyDescent="0.3">
      <c r="A21" s="53" t="s">
        <v>2287</v>
      </c>
      <c r="B21" s="74" t="s">
        <v>2288</v>
      </c>
      <c r="C21" s="168" t="s">
        <v>2270</v>
      </c>
      <c r="D21" s="62">
        <v>96</v>
      </c>
      <c r="E21" s="88">
        <v>34.56</v>
      </c>
      <c r="F21" s="62">
        <v>32</v>
      </c>
      <c r="G21" s="62">
        <v>16</v>
      </c>
      <c r="H21" s="62" t="s">
        <v>221</v>
      </c>
      <c r="I21" s="774">
        <f t="shared" si="2"/>
        <v>987.66287999999986</v>
      </c>
      <c r="J21" s="56">
        <v>0.05</v>
      </c>
      <c r="K21" s="56">
        <v>0.02</v>
      </c>
      <c r="L21" s="56">
        <v>0.03</v>
      </c>
      <c r="M21" s="56">
        <v>0.04</v>
      </c>
      <c r="N21" s="56">
        <v>0.01</v>
      </c>
      <c r="O21" s="56">
        <v>0.1</v>
      </c>
      <c r="P21" s="56">
        <v>0</v>
      </c>
      <c r="Q21" s="56">
        <f t="shared" si="3"/>
        <v>0.25</v>
      </c>
      <c r="R21" s="749">
        <f t="shared" si="4"/>
        <v>740.74715999999989</v>
      </c>
      <c r="S21" s="749">
        <v>617.28929999999991</v>
      </c>
      <c r="T21" s="69" t="s">
        <v>198</v>
      </c>
      <c r="U21" s="412" t="s">
        <v>1719</v>
      </c>
    </row>
    <row r="22" spans="1:21" s="52" customFormat="1" ht="32.1" customHeight="1" x14ac:dyDescent="0.3">
      <c r="A22" s="53" t="s">
        <v>2289</v>
      </c>
      <c r="B22" s="74" t="s">
        <v>2290</v>
      </c>
      <c r="C22" s="168" t="s">
        <v>2270</v>
      </c>
      <c r="D22" s="62">
        <v>96</v>
      </c>
      <c r="E22" s="88">
        <v>34.56</v>
      </c>
      <c r="F22" s="62">
        <v>32</v>
      </c>
      <c r="G22" s="62">
        <v>16</v>
      </c>
      <c r="H22" s="62" t="s">
        <v>221</v>
      </c>
      <c r="I22" s="774">
        <f t="shared" si="2"/>
        <v>1760</v>
      </c>
      <c r="J22" s="56">
        <v>0.05</v>
      </c>
      <c r="K22" s="56">
        <v>0.02</v>
      </c>
      <c r="L22" s="56">
        <v>0.03</v>
      </c>
      <c r="M22" s="56">
        <v>0.04</v>
      </c>
      <c r="N22" s="56">
        <v>0.01</v>
      </c>
      <c r="O22" s="56">
        <v>0.1</v>
      </c>
      <c r="P22" s="56">
        <v>0</v>
      </c>
      <c r="Q22" s="56">
        <f t="shared" si="3"/>
        <v>0.25</v>
      </c>
      <c r="R22" s="749">
        <f t="shared" si="4"/>
        <v>1320</v>
      </c>
      <c r="S22" s="749">
        <v>1100</v>
      </c>
      <c r="T22" s="69" t="s">
        <v>198</v>
      </c>
      <c r="U22" s="412" t="s">
        <v>1719</v>
      </c>
    </row>
    <row r="23" spans="1:21" ht="29.25" customHeight="1" x14ac:dyDescent="0.3">
      <c r="A23" s="413"/>
      <c r="B23" s="414"/>
      <c r="C23" s="415"/>
      <c r="D23" s="415"/>
      <c r="E23" s="415"/>
      <c r="F23" s="415"/>
      <c r="G23" s="415"/>
      <c r="H23" s="415"/>
      <c r="I23" s="866"/>
      <c r="J23" s="415"/>
      <c r="K23" s="415"/>
      <c r="L23" s="415"/>
      <c r="M23" s="415"/>
      <c r="N23" s="415"/>
      <c r="O23" s="415"/>
      <c r="P23" s="415"/>
      <c r="Q23" s="415"/>
      <c r="R23" s="849"/>
      <c r="S23" s="849"/>
      <c r="T23" s="416"/>
      <c r="U23" s="416"/>
    </row>
    <row r="24" spans="1:21" s="92" customFormat="1" ht="18" x14ac:dyDescent="0.35">
      <c r="A24" s="302" t="s">
        <v>2291</v>
      </c>
      <c r="B24" s="411"/>
      <c r="C24" s="411"/>
      <c r="D24" s="411"/>
      <c r="E24" s="411"/>
      <c r="F24" s="411"/>
      <c r="G24" s="411"/>
      <c r="H24" s="411"/>
      <c r="I24" s="848"/>
      <c r="J24" s="411"/>
      <c r="K24" s="411"/>
      <c r="L24" s="411"/>
      <c r="M24" s="411"/>
      <c r="N24" s="411"/>
      <c r="O24" s="411"/>
      <c r="P24" s="411"/>
      <c r="Q24" s="411"/>
      <c r="R24" s="848"/>
      <c r="S24" s="848"/>
      <c r="T24" s="411"/>
      <c r="U24" s="411"/>
    </row>
    <row r="25" spans="1:21" s="52" customFormat="1" ht="32.1" customHeight="1" x14ac:dyDescent="0.3">
      <c r="A25" s="53" t="s">
        <v>2292</v>
      </c>
      <c r="B25" s="74" t="s">
        <v>2293</v>
      </c>
      <c r="C25" s="168" t="s">
        <v>2270</v>
      </c>
      <c r="D25" s="62">
        <v>8</v>
      </c>
      <c r="E25" s="88">
        <v>2.88</v>
      </c>
      <c r="F25" s="62">
        <v>5.98</v>
      </c>
      <c r="G25" s="62">
        <v>24</v>
      </c>
      <c r="H25" s="62" t="s">
        <v>221</v>
      </c>
      <c r="I25" s="778">
        <f t="shared" ref="I25:I39" si="5">R25/(1-Q25)</f>
        <v>2008</v>
      </c>
      <c r="J25" s="56">
        <v>0.05</v>
      </c>
      <c r="K25" s="56">
        <v>0.02</v>
      </c>
      <c r="L25" s="56">
        <v>0.03</v>
      </c>
      <c r="M25" s="56">
        <v>0.04</v>
      </c>
      <c r="N25" s="56">
        <v>0.01</v>
      </c>
      <c r="O25" s="56">
        <v>0.1</v>
      </c>
      <c r="P25" s="56">
        <v>0</v>
      </c>
      <c r="Q25" s="56">
        <f t="shared" ref="Q25:Q39" si="6">SUM(J25:P25)</f>
        <v>0.25</v>
      </c>
      <c r="R25" s="749">
        <f t="shared" ref="R25:R39" si="7">S25*1.2</f>
        <v>1506</v>
      </c>
      <c r="S25" s="749">
        <v>1255</v>
      </c>
      <c r="T25" s="69" t="s">
        <v>198</v>
      </c>
      <c r="U25" s="412" t="s">
        <v>1719</v>
      </c>
    </row>
    <row r="26" spans="1:21" s="52" customFormat="1" ht="32.1" customHeight="1" x14ac:dyDescent="0.3">
      <c r="A26" s="53" t="s">
        <v>2294</v>
      </c>
      <c r="B26" s="74" t="s">
        <v>2295</v>
      </c>
      <c r="C26" s="168" t="s">
        <v>2270</v>
      </c>
      <c r="D26" s="62">
        <v>8</v>
      </c>
      <c r="E26" s="88">
        <v>2.88</v>
      </c>
      <c r="F26" s="62">
        <v>5.98</v>
      </c>
      <c r="G26" s="62">
        <v>24</v>
      </c>
      <c r="H26" s="62" t="s">
        <v>221</v>
      </c>
      <c r="I26" s="778">
        <f t="shared" si="5"/>
        <v>2169.7897600000001</v>
      </c>
      <c r="J26" s="56">
        <v>0.05</v>
      </c>
      <c r="K26" s="56">
        <v>0.02</v>
      </c>
      <c r="L26" s="56">
        <v>0.03</v>
      </c>
      <c r="M26" s="56">
        <v>0.04</v>
      </c>
      <c r="N26" s="56">
        <v>0.01</v>
      </c>
      <c r="O26" s="56">
        <v>0.1</v>
      </c>
      <c r="P26" s="56">
        <v>0</v>
      </c>
      <c r="Q26" s="56">
        <f t="shared" si="6"/>
        <v>0.25</v>
      </c>
      <c r="R26" s="749">
        <f t="shared" si="7"/>
        <v>1627.34232</v>
      </c>
      <c r="S26" s="749">
        <v>1356.1186</v>
      </c>
      <c r="T26" s="69" t="s">
        <v>198</v>
      </c>
      <c r="U26" s="412" t="s">
        <v>1719</v>
      </c>
    </row>
    <row r="27" spans="1:21" s="52" customFormat="1" ht="32.1" customHeight="1" x14ac:dyDescent="0.3">
      <c r="A27" s="53" t="s">
        <v>2296</v>
      </c>
      <c r="B27" s="74" t="s">
        <v>2297</v>
      </c>
      <c r="C27" s="168" t="s">
        <v>2270</v>
      </c>
      <c r="D27" s="62">
        <v>8</v>
      </c>
      <c r="E27" s="88">
        <v>2.88</v>
      </c>
      <c r="F27" s="62">
        <v>5.98</v>
      </c>
      <c r="G27" s="62">
        <v>24</v>
      </c>
      <c r="H27" s="62" t="s">
        <v>221</v>
      </c>
      <c r="I27" s="778">
        <f t="shared" si="5"/>
        <v>3563.8164800000009</v>
      </c>
      <c r="J27" s="56">
        <v>0.05</v>
      </c>
      <c r="K27" s="56">
        <v>0.02</v>
      </c>
      <c r="L27" s="56">
        <v>0.03</v>
      </c>
      <c r="M27" s="56">
        <v>0.04</v>
      </c>
      <c r="N27" s="56">
        <v>0.01</v>
      </c>
      <c r="O27" s="56">
        <v>0.1</v>
      </c>
      <c r="P27" s="56">
        <v>0</v>
      </c>
      <c r="Q27" s="56">
        <f t="shared" si="6"/>
        <v>0.25</v>
      </c>
      <c r="R27" s="749">
        <f t="shared" si="7"/>
        <v>2672.8623600000005</v>
      </c>
      <c r="S27" s="749">
        <v>2227.3853000000004</v>
      </c>
      <c r="T27" s="69" t="s">
        <v>198</v>
      </c>
      <c r="U27" s="412" t="s">
        <v>1719</v>
      </c>
    </row>
    <row r="28" spans="1:21" s="52" customFormat="1" ht="32.1" customHeight="1" x14ac:dyDescent="0.3">
      <c r="A28" s="53" t="s">
        <v>2298</v>
      </c>
      <c r="B28" s="74" t="s">
        <v>2299</v>
      </c>
      <c r="C28" s="168" t="s">
        <v>2270</v>
      </c>
      <c r="D28" s="62">
        <v>8</v>
      </c>
      <c r="E28" s="88">
        <v>2.88</v>
      </c>
      <c r="F28" s="62">
        <v>5.34</v>
      </c>
      <c r="G28" s="62">
        <v>24</v>
      </c>
      <c r="H28" s="62" t="s">
        <v>221</v>
      </c>
      <c r="I28" s="778">
        <f t="shared" si="5"/>
        <v>1800</v>
      </c>
      <c r="J28" s="56">
        <v>0.05</v>
      </c>
      <c r="K28" s="56">
        <v>0.02</v>
      </c>
      <c r="L28" s="56">
        <v>0.03</v>
      </c>
      <c r="M28" s="56">
        <v>0.04</v>
      </c>
      <c r="N28" s="56">
        <v>0.01</v>
      </c>
      <c r="O28" s="56">
        <v>0.1</v>
      </c>
      <c r="P28" s="56">
        <v>0</v>
      </c>
      <c r="Q28" s="56">
        <f t="shared" si="6"/>
        <v>0.25</v>
      </c>
      <c r="R28" s="749">
        <f t="shared" si="7"/>
        <v>1350</v>
      </c>
      <c r="S28" s="749">
        <v>1125</v>
      </c>
      <c r="T28" s="69" t="s">
        <v>198</v>
      </c>
      <c r="U28" s="412" t="s">
        <v>1719</v>
      </c>
    </row>
    <row r="29" spans="1:21" s="52" customFormat="1" ht="32.1" customHeight="1" x14ac:dyDescent="0.3">
      <c r="A29" s="53" t="s">
        <v>2300</v>
      </c>
      <c r="B29" s="74" t="s">
        <v>2301</v>
      </c>
      <c r="C29" s="168" t="s">
        <v>2270</v>
      </c>
      <c r="D29" s="62">
        <v>8</v>
      </c>
      <c r="E29" s="88">
        <v>2.88</v>
      </c>
      <c r="F29" s="62">
        <v>5.34</v>
      </c>
      <c r="G29" s="62">
        <v>24</v>
      </c>
      <c r="H29" s="62" t="s">
        <v>221</v>
      </c>
      <c r="I29" s="778">
        <f t="shared" si="5"/>
        <v>1903.5223999999998</v>
      </c>
      <c r="J29" s="56">
        <v>0.05</v>
      </c>
      <c r="K29" s="56">
        <v>0.02</v>
      </c>
      <c r="L29" s="56">
        <v>0.03</v>
      </c>
      <c r="M29" s="56">
        <v>0.04</v>
      </c>
      <c r="N29" s="56">
        <v>0.01</v>
      </c>
      <c r="O29" s="56">
        <v>0.1</v>
      </c>
      <c r="P29" s="56">
        <v>0</v>
      </c>
      <c r="Q29" s="56">
        <f t="shared" si="6"/>
        <v>0.25</v>
      </c>
      <c r="R29" s="749">
        <f t="shared" si="7"/>
        <v>1427.6417999999999</v>
      </c>
      <c r="S29" s="749">
        <v>1189.7014999999999</v>
      </c>
      <c r="T29" s="69" t="s">
        <v>198</v>
      </c>
      <c r="U29" s="412" t="s">
        <v>1719</v>
      </c>
    </row>
    <row r="30" spans="1:21" s="52" customFormat="1" ht="32.1" customHeight="1" x14ac:dyDescent="0.3">
      <c r="A30" s="53" t="s">
        <v>2302</v>
      </c>
      <c r="B30" s="74" t="s">
        <v>2303</v>
      </c>
      <c r="C30" s="168" t="s">
        <v>2270</v>
      </c>
      <c r="D30" s="62">
        <v>8</v>
      </c>
      <c r="E30" s="88">
        <v>2.88</v>
      </c>
      <c r="F30" s="62">
        <v>5.34</v>
      </c>
      <c r="G30" s="62">
        <v>24</v>
      </c>
      <c r="H30" s="62" t="s">
        <v>221</v>
      </c>
      <c r="I30" s="778">
        <f t="shared" si="5"/>
        <v>3196.3124800000001</v>
      </c>
      <c r="J30" s="56">
        <v>0.05</v>
      </c>
      <c r="K30" s="56">
        <v>0.02</v>
      </c>
      <c r="L30" s="56">
        <v>0.03</v>
      </c>
      <c r="M30" s="56">
        <v>0.04</v>
      </c>
      <c r="N30" s="56">
        <v>0.01</v>
      </c>
      <c r="O30" s="56">
        <v>0.1</v>
      </c>
      <c r="P30" s="56">
        <v>0</v>
      </c>
      <c r="Q30" s="56">
        <f t="shared" si="6"/>
        <v>0.25</v>
      </c>
      <c r="R30" s="749">
        <f t="shared" si="7"/>
        <v>2397.2343599999999</v>
      </c>
      <c r="S30" s="749">
        <v>1997.6953000000001</v>
      </c>
      <c r="T30" s="69" t="s">
        <v>198</v>
      </c>
      <c r="U30" s="412" t="s">
        <v>1719</v>
      </c>
    </row>
    <row r="31" spans="1:21" s="52" customFormat="1" ht="32.1" customHeight="1" x14ac:dyDescent="0.3">
      <c r="A31" s="53" t="s">
        <v>2304</v>
      </c>
      <c r="B31" s="74" t="s">
        <v>2305</v>
      </c>
      <c r="C31" s="168" t="s">
        <v>2270</v>
      </c>
      <c r="D31" s="62">
        <v>8</v>
      </c>
      <c r="E31" s="88">
        <v>2.88</v>
      </c>
      <c r="F31" s="62">
        <v>4.6900000000000004</v>
      </c>
      <c r="G31" s="62">
        <v>24</v>
      </c>
      <c r="H31" s="62" t="s">
        <v>221</v>
      </c>
      <c r="I31" s="778">
        <f t="shared" si="5"/>
        <v>1460.1609599999999</v>
      </c>
      <c r="J31" s="56">
        <v>0.05</v>
      </c>
      <c r="K31" s="56">
        <v>0.02</v>
      </c>
      <c r="L31" s="56">
        <v>0.03</v>
      </c>
      <c r="M31" s="56">
        <v>0.04</v>
      </c>
      <c r="N31" s="56">
        <v>0.01</v>
      </c>
      <c r="O31" s="56">
        <v>0.1</v>
      </c>
      <c r="P31" s="56">
        <v>0</v>
      </c>
      <c r="Q31" s="56">
        <f t="shared" si="6"/>
        <v>0.25</v>
      </c>
      <c r="R31" s="749">
        <f t="shared" si="7"/>
        <v>1095.1207199999999</v>
      </c>
      <c r="S31" s="749">
        <v>912.60059999999999</v>
      </c>
      <c r="T31" s="69" t="s">
        <v>198</v>
      </c>
      <c r="U31" s="412" t="s">
        <v>1719</v>
      </c>
    </row>
    <row r="32" spans="1:21" s="52" customFormat="1" ht="32.1" customHeight="1" x14ac:dyDescent="0.3">
      <c r="A32" s="53" t="s">
        <v>2306</v>
      </c>
      <c r="B32" s="74" t="s">
        <v>2307</v>
      </c>
      <c r="C32" s="168" t="s">
        <v>2270</v>
      </c>
      <c r="D32" s="62">
        <v>8</v>
      </c>
      <c r="E32" s="88">
        <v>2.88</v>
      </c>
      <c r="F32" s="62">
        <v>4.6900000000000004</v>
      </c>
      <c r="G32" s="62">
        <v>24</v>
      </c>
      <c r="H32" s="62" t="s">
        <v>221</v>
      </c>
      <c r="I32" s="778">
        <f t="shared" si="5"/>
        <v>1637.23856</v>
      </c>
      <c r="J32" s="56">
        <v>0.05</v>
      </c>
      <c r="K32" s="56">
        <v>0.02</v>
      </c>
      <c r="L32" s="56">
        <v>0.03</v>
      </c>
      <c r="M32" s="56">
        <v>0.04</v>
      </c>
      <c r="N32" s="56">
        <v>0.01</v>
      </c>
      <c r="O32" s="56">
        <v>0.1</v>
      </c>
      <c r="P32" s="56">
        <v>0</v>
      </c>
      <c r="Q32" s="56">
        <f t="shared" si="6"/>
        <v>0.25</v>
      </c>
      <c r="R32" s="749">
        <f t="shared" si="7"/>
        <v>1227.9289200000001</v>
      </c>
      <c r="S32" s="749">
        <v>1023.2741000000001</v>
      </c>
      <c r="T32" s="69" t="s">
        <v>198</v>
      </c>
      <c r="U32" s="412" t="s">
        <v>1719</v>
      </c>
    </row>
    <row r="33" spans="1:21" s="52" customFormat="1" ht="32.1" customHeight="1" x14ac:dyDescent="0.3">
      <c r="A33" s="53" t="s">
        <v>2308</v>
      </c>
      <c r="B33" s="74" t="s">
        <v>2309</v>
      </c>
      <c r="C33" s="168" t="s">
        <v>2270</v>
      </c>
      <c r="D33" s="62">
        <v>8</v>
      </c>
      <c r="E33" s="88">
        <v>2.88</v>
      </c>
      <c r="F33" s="62">
        <v>4.6900000000000004</v>
      </c>
      <c r="G33" s="62">
        <v>24</v>
      </c>
      <c r="H33" s="62" t="s">
        <v>221</v>
      </c>
      <c r="I33" s="778">
        <f t="shared" si="5"/>
        <v>2739.6846399999999</v>
      </c>
      <c r="J33" s="56">
        <v>0.05</v>
      </c>
      <c r="K33" s="56">
        <v>0.02</v>
      </c>
      <c r="L33" s="56">
        <v>0.03</v>
      </c>
      <c r="M33" s="56">
        <v>0.04</v>
      </c>
      <c r="N33" s="56">
        <v>0.01</v>
      </c>
      <c r="O33" s="56">
        <v>0.1</v>
      </c>
      <c r="P33" s="56">
        <v>0</v>
      </c>
      <c r="Q33" s="56">
        <f t="shared" si="6"/>
        <v>0.25</v>
      </c>
      <c r="R33" s="749">
        <f t="shared" si="7"/>
        <v>2054.7634800000001</v>
      </c>
      <c r="S33" s="749">
        <v>1712.3029000000001</v>
      </c>
      <c r="T33" s="69" t="s">
        <v>198</v>
      </c>
      <c r="U33" s="412" t="s">
        <v>1719</v>
      </c>
    </row>
    <row r="34" spans="1:21" s="52" customFormat="1" ht="32.1" customHeight="1" x14ac:dyDescent="0.3">
      <c r="A34" s="53" t="s">
        <v>2310</v>
      </c>
      <c r="B34" s="74" t="s">
        <v>2311</v>
      </c>
      <c r="C34" s="168" t="s">
        <v>2270</v>
      </c>
      <c r="D34" s="62">
        <v>8</v>
      </c>
      <c r="E34" s="88">
        <v>2.88</v>
      </c>
      <c r="F34" s="62">
        <v>4.0199999999999996</v>
      </c>
      <c r="G34" s="62">
        <v>24</v>
      </c>
      <c r="H34" s="62" t="s">
        <v>221</v>
      </c>
      <c r="I34" s="778">
        <f t="shared" si="5"/>
        <v>1320</v>
      </c>
      <c r="J34" s="56">
        <v>0.05</v>
      </c>
      <c r="K34" s="56">
        <v>0.02</v>
      </c>
      <c r="L34" s="56">
        <v>0.03</v>
      </c>
      <c r="M34" s="56">
        <v>0.04</v>
      </c>
      <c r="N34" s="56">
        <v>0.01</v>
      </c>
      <c r="O34" s="56">
        <v>0.1</v>
      </c>
      <c r="P34" s="56">
        <v>0</v>
      </c>
      <c r="Q34" s="56">
        <f t="shared" si="6"/>
        <v>0.25</v>
      </c>
      <c r="R34" s="749">
        <f t="shared" si="7"/>
        <v>990</v>
      </c>
      <c r="S34" s="749">
        <v>825</v>
      </c>
      <c r="T34" s="69" t="s">
        <v>198</v>
      </c>
      <c r="U34" s="412" t="s">
        <v>1719</v>
      </c>
    </row>
    <row r="35" spans="1:21" s="52" customFormat="1" ht="32.1" customHeight="1" x14ac:dyDescent="0.3">
      <c r="A35" s="53" t="s">
        <v>2312</v>
      </c>
      <c r="B35" s="74" t="s">
        <v>2313</v>
      </c>
      <c r="C35" s="168" t="s">
        <v>2270</v>
      </c>
      <c r="D35" s="62">
        <v>8</v>
      </c>
      <c r="E35" s="88">
        <v>2.88</v>
      </c>
      <c r="F35" s="62">
        <v>4.0199999999999996</v>
      </c>
      <c r="G35" s="62">
        <v>24</v>
      </c>
      <c r="H35" s="62" t="s">
        <v>221</v>
      </c>
      <c r="I35" s="778">
        <f t="shared" si="5"/>
        <v>1370.95472</v>
      </c>
      <c r="J35" s="56">
        <v>0.05</v>
      </c>
      <c r="K35" s="56">
        <v>0.02</v>
      </c>
      <c r="L35" s="56">
        <v>0.03</v>
      </c>
      <c r="M35" s="56">
        <v>0.04</v>
      </c>
      <c r="N35" s="56">
        <v>0.01</v>
      </c>
      <c r="O35" s="56">
        <v>0.1</v>
      </c>
      <c r="P35" s="56">
        <v>0</v>
      </c>
      <c r="Q35" s="56">
        <f t="shared" si="6"/>
        <v>0.25</v>
      </c>
      <c r="R35" s="749">
        <f t="shared" si="7"/>
        <v>1028.21604</v>
      </c>
      <c r="S35" s="749">
        <v>856.84670000000006</v>
      </c>
      <c r="T35" s="69" t="s">
        <v>198</v>
      </c>
      <c r="U35" s="412" t="s">
        <v>1719</v>
      </c>
    </row>
    <row r="36" spans="1:21" s="52" customFormat="1" ht="32.1" customHeight="1" x14ac:dyDescent="0.3">
      <c r="A36" s="53" t="s">
        <v>2314</v>
      </c>
      <c r="B36" s="74" t="s">
        <v>2315</v>
      </c>
      <c r="C36" s="168" t="s">
        <v>2270</v>
      </c>
      <c r="D36" s="62">
        <v>8</v>
      </c>
      <c r="E36" s="88">
        <v>2.88</v>
      </c>
      <c r="F36" s="62">
        <v>4.0199999999999996</v>
      </c>
      <c r="G36" s="62">
        <v>24</v>
      </c>
      <c r="H36" s="62" t="s">
        <v>221</v>
      </c>
      <c r="I36" s="778">
        <f t="shared" si="5"/>
        <v>2400</v>
      </c>
      <c r="J36" s="56">
        <v>0.05</v>
      </c>
      <c r="K36" s="56">
        <v>0.02</v>
      </c>
      <c r="L36" s="56">
        <v>0.03</v>
      </c>
      <c r="M36" s="56">
        <v>0.04</v>
      </c>
      <c r="N36" s="56">
        <v>0.01</v>
      </c>
      <c r="O36" s="56">
        <v>0.1</v>
      </c>
      <c r="P36" s="56">
        <v>0</v>
      </c>
      <c r="Q36" s="56">
        <f t="shared" si="6"/>
        <v>0.25</v>
      </c>
      <c r="R36" s="749">
        <f t="shared" si="7"/>
        <v>1800</v>
      </c>
      <c r="S36" s="749">
        <v>1500</v>
      </c>
      <c r="T36" s="69" t="s">
        <v>198</v>
      </c>
      <c r="U36" s="412" t="s">
        <v>1719</v>
      </c>
    </row>
    <row r="37" spans="1:21" s="52" customFormat="1" ht="32.1" customHeight="1" x14ac:dyDescent="0.3">
      <c r="A37" s="53" t="s">
        <v>2316</v>
      </c>
      <c r="B37" s="74" t="s">
        <v>2317</v>
      </c>
      <c r="C37" s="168" t="s">
        <v>2270</v>
      </c>
      <c r="D37" s="62">
        <v>8</v>
      </c>
      <c r="E37" s="88">
        <v>2.88</v>
      </c>
      <c r="F37" s="62">
        <v>3.35</v>
      </c>
      <c r="G37" s="62">
        <v>24</v>
      </c>
      <c r="H37" s="62" t="s">
        <v>221</v>
      </c>
      <c r="I37" s="778">
        <f t="shared" si="5"/>
        <v>985.89952000000005</v>
      </c>
      <c r="J37" s="56">
        <v>0.05</v>
      </c>
      <c r="K37" s="56">
        <v>0.02</v>
      </c>
      <c r="L37" s="56">
        <v>0.03</v>
      </c>
      <c r="M37" s="56">
        <v>0.04</v>
      </c>
      <c r="N37" s="56">
        <v>0.01</v>
      </c>
      <c r="O37" s="56">
        <v>0.1</v>
      </c>
      <c r="P37" s="56">
        <v>0</v>
      </c>
      <c r="Q37" s="56">
        <f t="shared" si="6"/>
        <v>0.25</v>
      </c>
      <c r="R37" s="749">
        <f t="shared" si="7"/>
        <v>739.42464000000007</v>
      </c>
      <c r="S37" s="749">
        <v>616.18720000000008</v>
      </c>
      <c r="T37" s="69" t="s">
        <v>198</v>
      </c>
      <c r="U37" s="412" t="s">
        <v>1719</v>
      </c>
    </row>
    <row r="38" spans="1:21" s="52" customFormat="1" ht="32.1" customHeight="1" x14ac:dyDescent="0.3">
      <c r="A38" s="53" t="s">
        <v>2318</v>
      </c>
      <c r="B38" s="74" t="s">
        <v>2319</v>
      </c>
      <c r="C38" s="168" t="s">
        <v>2270</v>
      </c>
      <c r="D38" s="62">
        <v>8</v>
      </c>
      <c r="E38" s="88">
        <v>2.88</v>
      </c>
      <c r="F38" s="62">
        <v>3.35</v>
      </c>
      <c r="G38" s="62">
        <v>24</v>
      </c>
      <c r="H38" s="62" t="s">
        <v>221</v>
      </c>
      <c r="I38" s="778">
        <f t="shared" si="5"/>
        <v>1104.6708799999999</v>
      </c>
      <c r="J38" s="56">
        <v>0.05</v>
      </c>
      <c r="K38" s="56">
        <v>0.02</v>
      </c>
      <c r="L38" s="56">
        <v>0.03</v>
      </c>
      <c r="M38" s="56">
        <v>0.04</v>
      </c>
      <c r="N38" s="56">
        <v>0.01</v>
      </c>
      <c r="O38" s="56">
        <v>0.1</v>
      </c>
      <c r="P38" s="56">
        <v>0</v>
      </c>
      <c r="Q38" s="56">
        <f t="shared" si="6"/>
        <v>0.25</v>
      </c>
      <c r="R38" s="749">
        <f t="shared" si="7"/>
        <v>828.50315999999987</v>
      </c>
      <c r="S38" s="749">
        <v>690.41929999999991</v>
      </c>
      <c r="T38" s="69" t="s">
        <v>198</v>
      </c>
      <c r="U38" s="412" t="s">
        <v>1719</v>
      </c>
    </row>
    <row r="39" spans="1:21" s="52" customFormat="1" ht="32.1" customHeight="1" x14ac:dyDescent="0.3">
      <c r="A39" s="53" t="s">
        <v>2320</v>
      </c>
      <c r="B39" s="74" t="s">
        <v>2321</v>
      </c>
      <c r="C39" s="168" t="s">
        <v>2270</v>
      </c>
      <c r="D39" s="62">
        <v>8</v>
      </c>
      <c r="E39" s="88">
        <v>2.88</v>
      </c>
      <c r="F39" s="62">
        <v>3.35</v>
      </c>
      <c r="G39" s="62">
        <v>24</v>
      </c>
      <c r="H39" s="62" t="s">
        <v>221</v>
      </c>
      <c r="I39" s="778">
        <f t="shared" si="5"/>
        <v>1912</v>
      </c>
      <c r="J39" s="56">
        <v>0.05</v>
      </c>
      <c r="K39" s="56">
        <v>0.02</v>
      </c>
      <c r="L39" s="56">
        <v>0.03</v>
      </c>
      <c r="M39" s="56">
        <v>0.04</v>
      </c>
      <c r="N39" s="56">
        <v>0.01</v>
      </c>
      <c r="O39" s="56">
        <v>0.1</v>
      </c>
      <c r="P39" s="56">
        <v>0</v>
      </c>
      <c r="Q39" s="56">
        <f t="shared" si="6"/>
        <v>0.25</v>
      </c>
      <c r="R39" s="749">
        <f t="shared" si="7"/>
        <v>1434</v>
      </c>
      <c r="S39" s="749">
        <v>1195</v>
      </c>
      <c r="T39" s="69" t="s">
        <v>198</v>
      </c>
      <c r="U39" s="412" t="s">
        <v>1719</v>
      </c>
    </row>
    <row r="40" spans="1:21" s="52" customFormat="1" ht="32.1" customHeight="1" x14ac:dyDescent="0.3">
      <c r="A40" s="238"/>
      <c r="B40" s="77"/>
      <c r="C40" s="82"/>
      <c r="D40" s="84"/>
      <c r="E40" s="269"/>
      <c r="F40" s="84"/>
      <c r="G40" s="84"/>
      <c r="H40" s="84"/>
      <c r="I40" s="850"/>
      <c r="J40" s="165"/>
      <c r="K40" s="165"/>
      <c r="L40" s="165"/>
      <c r="M40" s="165"/>
      <c r="N40" s="165"/>
      <c r="O40" s="165"/>
      <c r="P40" s="165"/>
      <c r="Q40" s="165"/>
      <c r="R40" s="850"/>
      <c r="S40" s="850"/>
      <c r="T40" s="78"/>
      <c r="U40" s="417"/>
    </row>
    <row r="42" spans="1:21" ht="20.399999999999999" x14ac:dyDescent="0.3">
      <c r="A42" s="410" t="s">
        <v>2453</v>
      </c>
    </row>
    <row r="43" spans="1:21" ht="18" x14ac:dyDescent="0.3">
      <c r="A43" s="302" t="s">
        <v>2333</v>
      </c>
      <c r="B43" s="411"/>
      <c r="C43" s="411"/>
      <c r="D43" s="411"/>
      <c r="E43" s="411"/>
      <c r="F43" s="411"/>
      <c r="G43" s="411"/>
      <c r="H43" s="411"/>
      <c r="I43" s="848"/>
      <c r="J43" s="411"/>
      <c r="K43" s="411"/>
      <c r="L43" s="411"/>
      <c r="M43" s="411"/>
      <c r="N43" s="411"/>
      <c r="O43" s="411"/>
      <c r="P43" s="411"/>
      <c r="Q43" s="411"/>
      <c r="R43" s="848"/>
      <c r="S43" s="848"/>
      <c r="T43" s="411"/>
      <c r="U43" s="411"/>
    </row>
    <row r="44" spans="1:21" ht="31.2" x14ac:dyDescent="0.3">
      <c r="A44" s="53" t="s">
        <v>2334</v>
      </c>
      <c r="B44" s="74" t="s">
        <v>2335</v>
      </c>
      <c r="C44" s="168" t="s">
        <v>2336</v>
      </c>
      <c r="D44" s="62">
        <v>40</v>
      </c>
      <c r="E44" s="88">
        <v>120</v>
      </c>
      <c r="F44" s="62">
        <v>11.5</v>
      </c>
      <c r="G44" s="62">
        <v>24</v>
      </c>
      <c r="H44" s="62" t="s">
        <v>221</v>
      </c>
      <c r="I44" s="778">
        <f>R44/(1-Q44)</f>
        <v>110.90430240000001</v>
      </c>
      <c r="J44" s="56">
        <v>0.05</v>
      </c>
      <c r="K44" s="56">
        <v>0.02</v>
      </c>
      <c r="L44" s="56">
        <v>0.03</v>
      </c>
      <c r="M44" s="56">
        <v>0.04</v>
      </c>
      <c r="N44" s="56">
        <v>0.01</v>
      </c>
      <c r="O44" s="56">
        <v>0.1</v>
      </c>
      <c r="P44" s="56">
        <v>0</v>
      </c>
      <c r="Q44" s="56">
        <f>SUM(J44:P44)</f>
        <v>0.25</v>
      </c>
      <c r="R44" s="749">
        <f t="shared" ref="R44:R52" si="8">S44*1.2</f>
        <v>83.178226800000004</v>
      </c>
      <c r="S44" s="749">
        <v>69.315189000000004</v>
      </c>
      <c r="T44" s="69" t="s">
        <v>2337</v>
      </c>
      <c r="U44" s="58" t="s">
        <v>1719</v>
      </c>
    </row>
    <row r="45" spans="1:21" ht="31.2" x14ac:dyDescent="0.3">
      <c r="A45" s="53" t="s">
        <v>2338</v>
      </c>
      <c r="B45" s="74" t="s">
        <v>2339</v>
      </c>
      <c r="C45" s="168" t="s">
        <v>2336</v>
      </c>
      <c r="D45" s="62">
        <v>40</v>
      </c>
      <c r="E45" s="88">
        <v>120</v>
      </c>
      <c r="F45" s="62">
        <v>11.5</v>
      </c>
      <c r="G45" s="62">
        <v>24</v>
      </c>
      <c r="H45" s="62" t="s">
        <v>221</v>
      </c>
      <c r="I45" s="778">
        <f t="shared" ref="I45:I52" si="9">R45/(1-Q45)</f>
        <v>123.17152</v>
      </c>
      <c r="J45" s="56">
        <v>0.05</v>
      </c>
      <c r="K45" s="56">
        <v>0.02</v>
      </c>
      <c r="L45" s="56">
        <v>0.03</v>
      </c>
      <c r="M45" s="56">
        <v>0.04</v>
      </c>
      <c r="N45" s="56">
        <v>0.01</v>
      </c>
      <c r="O45" s="56">
        <v>0.1</v>
      </c>
      <c r="P45" s="56">
        <v>0</v>
      </c>
      <c r="Q45" s="56">
        <f t="shared" ref="Q45:Q52" si="10">SUM(J45:P45)</f>
        <v>0.25</v>
      </c>
      <c r="R45" s="749">
        <f t="shared" si="8"/>
        <v>92.378640000000004</v>
      </c>
      <c r="S45" s="749">
        <v>76.982200000000006</v>
      </c>
      <c r="T45" s="69" t="s">
        <v>2337</v>
      </c>
      <c r="U45" s="58" t="s">
        <v>1719</v>
      </c>
    </row>
    <row r="46" spans="1:21" ht="31.2" x14ac:dyDescent="0.3">
      <c r="A46" s="53" t="s">
        <v>2340</v>
      </c>
      <c r="B46" s="74" t="s">
        <v>2341</v>
      </c>
      <c r="C46" s="168" t="s">
        <v>2336</v>
      </c>
      <c r="D46" s="62">
        <v>40</v>
      </c>
      <c r="E46" s="88">
        <v>120</v>
      </c>
      <c r="F46" s="62">
        <v>11.5</v>
      </c>
      <c r="G46" s="62">
        <v>24</v>
      </c>
      <c r="H46" s="62" t="s">
        <v>221</v>
      </c>
      <c r="I46" s="778">
        <f t="shared" si="9"/>
        <v>153.79795200000001</v>
      </c>
      <c r="J46" s="56">
        <v>0.05</v>
      </c>
      <c r="K46" s="56">
        <v>0.02</v>
      </c>
      <c r="L46" s="56">
        <v>0.03</v>
      </c>
      <c r="M46" s="56">
        <v>0.04</v>
      </c>
      <c r="N46" s="56">
        <v>0.01</v>
      </c>
      <c r="O46" s="56">
        <v>0.1</v>
      </c>
      <c r="P46" s="56">
        <v>0</v>
      </c>
      <c r="Q46" s="56">
        <f t="shared" si="10"/>
        <v>0.25</v>
      </c>
      <c r="R46" s="749">
        <f t="shared" si="8"/>
        <v>115.34846400000001</v>
      </c>
      <c r="S46" s="749">
        <v>96.123720000000006</v>
      </c>
      <c r="T46" s="69" t="s">
        <v>2337</v>
      </c>
      <c r="U46" s="58" t="s">
        <v>1719</v>
      </c>
    </row>
    <row r="47" spans="1:21" ht="31.2" x14ac:dyDescent="0.3">
      <c r="A47" s="53" t="s">
        <v>2342</v>
      </c>
      <c r="B47" s="87" t="s">
        <v>2856</v>
      </c>
      <c r="C47" s="168" t="s">
        <v>2336</v>
      </c>
      <c r="D47" s="62">
        <v>40</v>
      </c>
      <c r="E47" s="88">
        <v>120</v>
      </c>
      <c r="F47" s="62">
        <v>11.5</v>
      </c>
      <c r="G47" s="62">
        <v>24</v>
      </c>
      <c r="H47" s="62" t="s">
        <v>221</v>
      </c>
      <c r="I47" s="778">
        <f t="shared" si="9"/>
        <v>171.45627200000001</v>
      </c>
      <c r="J47" s="56">
        <v>0.05</v>
      </c>
      <c r="K47" s="56">
        <v>0.02</v>
      </c>
      <c r="L47" s="56">
        <v>0.03</v>
      </c>
      <c r="M47" s="56">
        <v>0.04</v>
      </c>
      <c r="N47" s="56">
        <v>0.01</v>
      </c>
      <c r="O47" s="56">
        <v>0.1</v>
      </c>
      <c r="P47" s="56">
        <v>0</v>
      </c>
      <c r="Q47" s="56">
        <f t="shared" si="10"/>
        <v>0.25</v>
      </c>
      <c r="R47" s="749">
        <f t="shared" si="8"/>
        <v>128.59220400000001</v>
      </c>
      <c r="S47" s="749">
        <v>107.16017000000002</v>
      </c>
      <c r="T47" s="69" t="s">
        <v>2337</v>
      </c>
      <c r="U47" s="58" t="s">
        <v>1719</v>
      </c>
    </row>
    <row r="48" spans="1:21" ht="31.2" x14ac:dyDescent="0.3">
      <c r="A48" s="53" t="s">
        <v>2343</v>
      </c>
      <c r="B48" s="74" t="s">
        <v>2344</v>
      </c>
      <c r="C48" s="168" t="s">
        <v>2336</v>
      </c>
      <c r="D48" s="62">
        <v>40</v>
      </c>
      <c r="E48" s="88">
        <v>120</v>
      </c>
      <c r="F48" s="62">
        <v>11.5</v>
      </c>
      <c r="G48" s="62">
        <v>24</v>
      </c>
      <c r="H48" s="62" t="s">
        <v>221</v>
      </c>
      <c r="I48" s="778">
        <f t="shared" si="9"/>
        <v>171.45627200000001</v>
      </c>
      <c r="J48" s="56">
        <v>0.05</v>
      </c>
      <c r="K48" s="56">
        <v>0.02</v>
      </c>
      <c r="L48" s="56">
        <v>0.03</v>
      </c>
      <c r="M48" s="56">
        <v>0.04</v>
      </c>
      <c r="N48" s="56">
        <v>0.01</v>
      </c>
      <c r="O48" s="56">
        <v>0.1</v>
      </c>
      <c r="P48" s="56">
        <v>0</v>
      </c>
      <c r="Q48" s="56">
        <f t="shared" si="10"/>
        <v>0.25</v>
      </c>
      <c r="R48" s="749">
        <f t="shared" si="8"/>
        <v>128.59220400000001</v>
      </c>
      <c r="S48" s="749">
        <v>107.16017000000002</v>
      </c>
      <c r="T48" s="69" t="s">
        <v>2337</v>
      </c>
      <c r="U48" s="58" t="s">
        <v>1719</v>
      </c>
    </row>
    <row r="49" spans="1:21" ht="31.2" x14ac:dyDescent="0.3">
      <c r="A49" s="53" t="s">
        <v>2345</v>
      </c>
      <c r="B49" s="87" t="s">
        <v>2857</v>
      </c>
      <c r="C49" s="168" t="s">
        <v>2336</v>
      </c>
      <c r="D49" s="62">
        <v>40</v>
      </c>
      <c r="E49" s="88">
        <v>120</v>
      </c>
      <c r="F49" s="62">
        <v>11.5</v>
      </c>
      <c r="G49" s="62">
        <v>24</v>
      </c>
      <c r="H49" s="62" t="s">
        <v>221</v>
      </c>
      <c r="I49" s="778">
        <f t="shared" si="9"/>
        <v>171.45627200000001</v>
      </c>
      <c r="J49" s="56">
        <v>0.05</v>
      </c>
      <c r="K49" s="56">
        <v>0.02</v>
      </c>
      <c r="L49" s="56">
        <v>0.03</v>
      </c>
      <c r="M49" s="56">
        <v>0.04</v>
      </c>
      <c r="N49" s="56">
        <v>0.01</v>
      </c>
      <c r="O49" s="56">
        <v>0.1</v>
      </c>
      <c r="P49" s="56">
        <v>0</v>
      </c>
      <c r="Q49" s="56">
        <f t="shared" si="10"/>
        <v>0.25</v>
      </c>
      <c r="R49" s="749">
        <f t="shared" si="8"/>
        <v>128.59220400000001</v>
      </c>
      <c r="S49" s="749">
        <v>107.16017000000002</v>
      </c>
      <c r="T49" s="69" t="s">
        <v>2337</v>
      </c>
      <c r="U49" s="58" t="s">
        <v>1719</v>
      </c>
    </row>
    <row r="50" spans="1:21" ht="31.2" x14ac:dyDescent="0.3">
      <c r="A50" s="53" t="s">
        <v>2346</v>
      </c>
      <c r="B50" s="87" t="s">
        <v>2858</v>
      </c>
      <c r="C50" s="168" t="s">
        <v>2336</v>
      </c>
      <c r="D50" s="62">
        <v>40</v>
      </c>
      <c r="E50" s="88">
        <v>120</v>
      </c>
      <c r="F50" s="62">
        <v>11.5</v>
      </c>
      <c r="G50" s="62">
        <v>24</v>
      </c>
      <c r="H50" s="62" t="s">
        <v>221</v>
      </c>
      <c r="I50" s="778">
        <f t="shared" si="9"/>
        <v>171.45627200000001</v>
      </c>
      <c r="J50" s="56">
        <v>0.05</v>
      </c>
      <c r="K50" s="56">
        <v>0.02</v>
      </c>
      <c r="L50" s="56">
        <v>0.03</v>
      </c>
      <c r="M50" s="56">
        <v>0.04</v>
      </c>
      <c r="N50" s="56">
        <v>0.01</v>
      </c>
      <c r="O50" s="56">
        <v>0.1</v>
      </c>
      <c r="P50" s="56">
        <v>0</v>
      </c>
      <c r="Q50" s="56">
        <f t="shared" si="10"/>
        <v>0.25</v>
      </c>
      <c r="R50" s="749">
        <f t="shared" si="8"/>
        <v>128.59220400000001</v>
      </c>
      <c r="S50" s="749">
        <v>107.16017000000002</v>
      </c>
      <c r="T50" s="69" t="s">
        <v>2337</v>
      </c>
      <c r="U50" s="58" t="s">
        <v>1719</v>
      </c>
    </row>
    <row r="51" spans="1:21" ht="31.2" x14ac:dyDescent="0.3">
      <c r="A51" s="53" t="s">
        <v>2347</v>
      </c>
      <c r="B51" s="87" t="s">
        <v>2859</v>
      </c>
      <c r="C51" s="168" t="s">
        <v>2336</v>
      </c>
      <c r="D51" s="62">
        <v>40</v>
      </c>
      <c r="E51" s="88">
        <v>120</v>
      </c>
      <c r="F51" s="62">
        <v>11.5</v>
      </c>
      <c r="G51" s="62">
        <v>24</v>
      </c>
      <c r="H51" s="62" t="s">
        <v>221</v>
      </c>
      <c r="I51" s="778">
        <f t="shared" si="9"/>
        <v>171.45627200000001</v>
      </c>
      <c r="J51" s="56">
        <v>0.05</v>
      </c>
      <c r="K51" s="56">
        <v>0.02</v>
      </c>
      <c r="L51" s="56">
        <v>0.03</v>
      </c>
      <c r="M51" s="56">
        <v>0.04</v>
      </c>
      <c r="N51" s="56">
        <v>0.01</v>
      </c>
      <c r="O51" s="56">
        <v>0.1</v>
      </c>
      <c r="P51" s="56">
        <v>0</v>
      </c>
      <c r="Q51" s="56">
        <f t="shared" si="10"/>
        <v>0.25</v>
      </c>
      <c r="R51" s="749">
        <f t="shared" si="8"/>
        <v>128.59220400000001</v>
      </c>
      <c r="S51" s="749">
        <v>107.16017000000002</v>
      </c>
      <c r="T51" s="69" t="s">
        <v>2337</v>
      </c>
      <c r="U51" s="58" t="s">
        <v>1719</v>
      </c>
    </row>
    <row r="52" spans="1:21" ht="31.2" x14ac:dyDescent="0.3">
      <c r="A52" s="53" t="s">
        <v>2348</v>
      </c>
      <c r="B52" s="74" t="s">
        <v>2349</v>
      </c>
      <c r="C52" s="168" t="s">
        <v>2350</v>
      </c>
      <c r="D52" s="62">
        <v>40</v>
      </c>
      <c r="E52" s="88" t="s">
        <v>473</v>
      </c>
      <c r="F52" s="62">
        <v>0.52</v>
      </c>
      <c r="G52" s="62">
        <v>192</v>
      </c>
      <c r="H52" s="62" t="s">
        <v>221</v>
      </c>
      <c r="I52" s="778">
        <f t="shared" si="9"/>
        <v>659.12</v>
      </c>
      <c r="J52" s="56">
        <v>0.05</v>
      </c>
      <c r="K52" s="56">
        <v>0.02</v>
      </c>
      <c r="L52" s="56">
        <v>0.03</v>
      </c>
      <c r="M52" s="56">
        <v>0.04</v>
      </c>
      <c r="N52" s="56">
        <v>0.01</v>
      </c>
      <c r="O52" s="56">
        <v>0.1</v>
      </c>
      <c r="P52" s="56">
        <v>0</v>
      </c>
      <c r="Q52" s="56">
        <f t="shared" si="10"/>
        <v>0.25</v>
      </c>
      <c r="R52" s="749">
        <f t="shared" si="8"/>
        <v>494.34000000000003</v>
      </c>
      <c r="S52" s="749">
        <v>411.95000000000005</v>
      </c>
      <c r="T52" s="69" t="s">
        <v>2351</v>
      </c>
      <c r="U52" s="58" t="s">
        <v>1719</v>
      </c>
    </row>
    <row r="53" spans="1:21" ht="18" x14ac:dyDescent="0.3">
      <c r="A53" s="302" t="s">
        <v>2352</v>
      </c>
      <c r="B53" s="411"/>
      <c r="C53" s="411"/>
      <c r="D53" s="411"/>
      <c r="E53" s="411"/>
      <c r="F53" s="411"/>
      <c r="G53" s="411"/>
      <c r="H53" s="411"/>
      <c r="I53" s="867"/>
      <c r="J53" s="411"/>
      <c r="K53" s="411"/>
      <c r="L53" s="411"/>
      <c r="M53" s="411"/>
      <c r="N53" s="411"/>
      <c r="O53" s="411"/>
      <c r="P53" s="411"/>
      <c r="Q53" s="411"/>
      <c r="R53" s="848"/>
      <c r="S53" s="848"/>
      <c r="T53" s="411"/>
      <c r="U53" s="411"/>
    </row>
    <row r="54" spans="1:21" ht="31.2" x14ac:dyDescent="0.3">
      <c r="A54" s="53" t="s">
        <v>2353</v>
      </c>
      <c r="B54" s="74" t="s">
        <v>2354</v>
      </c>
      <c r="C54" s="168" t="s">
        <v>2355</v>
      </c>
      <c r="D54" s="62">
        <v>40</v>
      </c>
      <c r="E54" s="88">
        <v>120</v>
      </c>
      <c r="F54" s="62">
        <v>11.5</v>
      </c>
      <c r="G54" s="62">
        <v>24</v>
      </c>
      <c r="H54" s="62" t="s">
        <v>221</v>
      </c>
      <c r="I54" s="778">
        <f t="shared" ref="I54:I62" si="11">R54/(1-Q54)</f>
        <v>101.71637279999999</v>
      </c>
      <c r="J54" s="56">
        <v>0.05</v>
      </c>
      <c r="K54" s="56">
        <v>0.02</v>
      </c>
      <c r="L54" s="56">
        <v>0.03</v>
      </c>
      <c r="M54" s="56">
        <v>0.04</v>
      </c>
      <c r="N54" s="56">
        <v>0.01</v>
      </c>
      <c r="O54" s="56">
        <v>0.1</v>
      </c>
      <c r="P54" s="56">
        <v>0</v>
      </c>
      <c r="Q54" s="56">
        <f t="shared" ref="Q54:Q56" si="12">SUM(J54:P54)</f>
        <v>0.25</v>
      </c>
      <c r="R54" s="749">
        <f t="shared" ref="R54:R62" si="13">S54*1.2</f>
        <v>76.287279599999991</v>
      </c>
      <c r="S54" s="749">
        <v>63.572732999999999</v>
      </c>
      <c r="T54" s="69" t="s">
        <v>2337</v>
      </c>
      <c r="U54" s="58" t="s">
        <v>1719</v>
      </c>
    </row>
    <row r="55" spans="1:21" ht="31.2" x14ac:dyDescent="0.3">
      <c r="A55" s="53" t="s">
        <v>2356</v>
      </c>
      <c r="B55" s="74" t="s">
        <v>2357</v>
      </c>
      <c r="C55" s="168" t="s">
        <v>2355</v>
      </c>
      <c r="D55" s="62">
        <v>40</v>
      </c>
      <c r="E55" s="88">
        <v>120</v>
      </c>
      <c r="F55" s="62">
        <v>11.5</v>
      </c>
      <c r="G55" s="62">
        <v>24</v>
      </c>
      <c r="H55" s="62" t="s">
        <v>221</v>
      </c>
      <c r="I55" s="778">
        <f t="shared" si="11"/>
        <v>107.69185600000002</v>
      </c>
      <c r="J55" s="56">
        <v>0.05</v>
      </c>
      <c r="K55" s="56">
        <v>0.02</v>
      </c>
      <c r="L55" s="56">
        <v>0.03</v>
      </c>
      <c r="M55" s="56">
        <v>0.04</v>
      </c>
      <c r="N55" s="56">
        <v>0.01</v>
      </c>
      <c r="O55" s="56">
        <v>0.1</v>
      </c>
      <c r="P55" s="56">
        <v>0</v>
      </c>
      <c r="Q55" s="56">
        <f t="shared" si="12"/>
        <v>0.25</v>
      </c>
      <c r="R55" s="749">
        <f t="shared" si="13"/>
        <v>80.768892000000008</v>
      </c>
      <c r="S55" s="749">
        <v>67.307410000000004</v>
      </c>
      <c r="T55" s="69" t="s">
        <v>2337</v>
      </c>
      <c r="U55" s="58" t="s">
        <v>1719</v>
      </c>
    </row>
    <row r="56" spans="1:21" ht="31.2" x14ac:dyDescent="0.3">
      <c r="A56" s="53" t="s">
        <v>2358</v>
      </c>
      <c r="B56" s="74" t="s">
        <v>2359</v>
      </c>
      <c r="C56" s="168" t="s">
        <v>2355</v>
      </c>
      <c r="D56" s="62">
        <v>40</v>
      </c>
      <c r="E56" s="88">
        <v>120</v>
      </c>
      <c r="F56" s="62">
        <v>11.5</v>
      </c>
      <c r="G56" s="62">
        <v>24</v>
      </c>
      <c r="H56" s="62" t="s">
        <v>221</v>
      </c>
      <c r="I56" s="778">
        <f t="shared" si="11"/>
        <v>141.99678880000002</v>
      </c>
      <c r="J56" s="56">
        <v>0.05</v>
      </c>
      <c r="K56" s="56">
        <v>0.02</v>
      </c>
      <c r="L56" s="56">
        <v>0.03</v>
      </c>
      <c r="M56" s="56">
        <v>0.04</v>
      </c>
      <c r="N56" s="56">
        <v>0.01</v>
      </c>
      <c r="O56" s="56">
        <v>0.1</v>
      </c>
      <c r="P56" s="56">
        <v>0</v>
      </c>
      <c r="Q56" s="56">
        <f t="shared" si="12"/>
        <v>0.25</v>
      </c>
      <c r="R56" s="749">
        <f t="shared" si="13"/>
        <v>106.49759160000001</v>
      </c>
      <c r="S56" s="749">
        <v>88.747993000000008</v>
      </c>
      <c r="T56" s="69" t="s">
        <v>2337</v>
      </c>
      <c r="U56" s="58" t="s">
        <v>1719</v>
      </c>
    </row>
    <row r="57" spans="1:21" ht="31.2" x14ac:dyDescent="0.3">
      <c r="A57" s="53" t="s">
        <v>2360</v>
      </c>
      <c r="B57" s="87" t="s">
        <v>2860</v>
      </c>
      <c r="C57" s="168" t="s">
        <v>2355</v>
      </c>
      <c r="D57" s="62">
        <v>40</v>
      </c>
      <c r="E57" s="88">
        <v>120</v>
      </c>
      <c r="F57" s="62">
        <v>11.5</v>
      </c>
      <c r="G57" s="62">
        <v>24</v>
      </c>
      <c r="H57" s="62" t="s">
        <v>221</v>
      </c>
      <c r="I57" s="778">
        <f t="shared" si="11"/>
        <v>157.60351360000001</v>
      </c>
      <c r="J57" s="56">
        <v>0.05</v>
      </c>
      <c r="K57" s="56">
        <v>0.02</v>
      </c>
      <c r="L57" s="56">
        <v>0.03</v>
      </c>
      <c r="M57" s="56">
        <v>0.04</v>
      </c>
      <c r="N57" s="56">
        <v>0.01</v>
      </c>
      <c r="O57" s="56">
        <v>0.1</v>
      </c>
      <c r="P57" s="56">
        <v>0</v>
      </c>
      <c r="Q57" s="56">
        <f t="shared" ref="Q57:Q62" si="14">SUM(J57:P57)</f>
        <v>0.25</v>
      </c>
      <c r="R57" s="749">
        <f t="shared" si="13"/>
        <v>118.2026352</v>
      </c>
      <c r="S57" s="749">
        <v>98.502196000000012</v>
      </c>
      <c r="T57" s="69" t="s">
        <v>2337</v>
      </c>
      <c r="U57" s="58" t="s">
        <v>1719</v>
      </c>
    </row>
    <row r="58" spans="1:21" ht="31.2" x14ac:dyDescent="0.3">
      <c r="A58" s="53" t="s">
        <v>2361</v>
      </c>
      <c r="B58" s="74" t="s">
        <v>2362</v>
      </c>
      <c r="C58" s="168" t="s">
        <v>2355</v>
      </c>
      <c r="D58" s="62">
        <v>40</v>
      </c>
      <c r="E58" s="88">
        <v>120</v>
      </c>
      <c r="F58" s="62">
        <v>11.5</v>
      </c>
      <c r="G58" s="62">
        <v>24</v>
      </c>
      <c r="H58" s="62" t="s">
        <v>221</v>
      </c>
      <c r="I58" s="778">
        <f t="shared" si="11"/>
        <v>157.60351360000001</v>
      </c>
      <c r="J58" s="56">
        <v>0.05</v>
      </c>
      <c r="K58" s="56">
        <v>0.02</v>
      </c>
      <c r="L58" s="56">
        <v>0.03</v>
      </c>
      <c r="M58" s="56">
        <v>0.04</v>
      </c>
      <c r="N58" s="56">
        <v>0.01</v>
      </c>
      <c r="O58" s="56">
        <v>0.1</v>
      </c>
      <c r="P58" s="56">
        <v>0</v>
      </c>
      <c r="Q58" s="56">
        <f t="shared" si="14"/>
        <v>0.25</v>
      </c>
      <c r="R58" s="749">
        <f t="shared" si="13"/>
        <v>118.2026352</v>
      </c>
      <c r="S58" s="749">
        <v>98.502196000000012</v>
      </c>
      <c r="T58" s="69" t="s">
        <v>2337</v>
      </c>
      <c r="U58" s="58" t="s">
        <v>1719</v>
      </c>
    </row>
    <row r="59" spans="1:21" ht="31.2" x14ac:dyDescent="0.3">
      <c r="A59" s="53" t="s">
        <v>2363</v>
      </c>
      <c r="B59" s="87" t="s">
        <v>2861</v>
      </c>
      <c r="C59" s="168" t="s">
        <v>2355</v>
      </c>
      <c r="D59" s="62">
        <v>40</v>
      </c>
      <c r="E59" s="88">
        <v>120</v>
      </c>
      <c r="F59" s="62">
        <v>11.5</v>
      </c>
      <c r="G59" s="62">
        <v>24</v>
      </c>
      <c r="H59" s="62" t="s">
        <v>221</v>
      </c>
      <c r="I59" s="778">
        <f t="shared" si="11"/>
        <v>157.60351360000001</v>
      </c>
      <c r="J59" s="56">
        <v>0.05</v>
      </c>
      <c r="K59" s="56">
        <v>0.02</v>
      </c>
      <c r="L59" s="56">
        <v>0.03</v>
      </c>
      <c r="M59" s="56">
        <v>0.04</v>
      </c>
      <c r="N59" s="56">
        <v>0.01</v>
      </c>
      <c r="O59" s="56">
        <v>0.1</v>
      </c>
      <c r="P59" s="56">
        <v>0</v>
      </c>
      <c r="Q59" s="56">
        <f t="shared" si="14"/>
        <v>0.25</v>
      </c>
      <c r="R59" s="749">
        <f t="shared" si="13"/>
        <v>118.2026352</v>
      </c>
      <c r="S59" s="749">
        <v>98.502196000000012</v>
      </c>
      <c r="T59" s="69" t="s">
        <v>2337</v>
      </c>
      <c r="U59" s="58" t="s">
        <v>1719</v>
      </c>
    </row>
    <row r="60" spans="1:21" ht="31.2" x14ac:dyDescent="0.3">
      <c r="A60" s="53" t="s">
        <v>2364</v>
      </c>
      <c r="B60" s="87" t="s">
        <v>2862</v>
      </c>
      <c r="C60" s="168" t="s">
        <v>2355</v>
      </c>
      <c r="D60" s="62">
        <v>40</v>
      </c>
      <c r="E60" s="88">
        <v>120</v>
      </c>
      <c r="F60" s="62">
        <v>11.5</v>
      </c>
      <c r="G60" s="62">
        <v>24</v>
      </c>
      <c r="H60" s="62" t="s">
        <v>221</v>
      </c>
      <c r="I60" s="778">
        <f t="shared" si="11"/>
        <v>157.60351360000001</v>
      </c>
      <c r="J60" s="56">
        <v>0.05</v>
      </c>
      <c r="K60" s="56">
        <v>0.02</v>
      </c>
      <c r="L60" s="56">
        <v>0.03</v>
      </c>
      <c r="M60" s="56">
        <v>0.04</v>
      </c>
      <c r="N60" s="56">
        <v>0.01</v>
      </c>
      <c r="O60" s="56">
        <v>0.1</v>
      </c>
      <c r="P60" s="56">
        <v>0</v>
      </c>
      <c r="Q60" s="56">
        <f t="shared" si="14"/>
        <v>0.25</v>
      </c>
      <c r="R60" s="749">
        <f t="shared" si="13"/>
        <v>118.2026352</v>
      </c>
      <c r="S60" s="749">
        <v>98.502196000000012</v>
      </c>
      <c r="T60" s="69" t="s">
        <v>2337</v>
      </c>
      <c r="U60" s="58" t="s">
        <v>1719</v>
      </c>
    </row>
    <row r="61" spans="1:21" ht="31.2" x14ac:dyDescent="0.3">
      <c r="A61" s="53" t="s">
        <v>2365</v>
      </c>
      <c r="B61" s="87" t="s">
        <v>2863</v>
      </c>
      <c r="C61" s="168" t="s">
        <v>2355</v>
      </c>
      <c r="D61" s="62">
        <v>40</v>
      </c>
      <c r="E61" s="88">
        <v>120</v>
      </c>
      <c r="F61" s="62">
        <v>11.5</v>
      </c>
      <c r="G61" s="62">
        <v>24</v>
      </c>
      <c r="H61" s="62" t="s">
        <v>221</v>
      </c>
      <c r="I61" s="778">
        <f t="shared" si="11"/>
        <v>157.60351360000001</v>
      </c>
      <c r="J61" s="56">
        <v>0.05</v>
      </c>
      <c r="K61" s="56">
        <v>0.02</v>
      </c>
      <c r="L61" s="56">
        <v>0.03</v>
      </c>
      <c r="M61" s="56">
        <v>0.04</v>
      </c>
      <c r="N61" s="56">
        <v>0.01</v>
      </c>
      <c r="O61" s="56">
        <v>0.1</v>
      </c>
      <c r="P61" s="56">
        <v>0</v>
      </c>
      <c r="Q61" s="56">
        <f t="shared" si="14"/>
        <v>0.25</v>
      </c>
      <c r="R61" s="749">
        <f t="shared" si="13"/>
        <v>118.2026352</v>
      </c>
      <c r="S61" s="749">
        <v>98.502196000000012</v>
      </c>
      <c r="T61" s="69" t="s">
        <v>2337</v>
      </c>
      <c r="U61" s="58" t="s">
        <v>1719</v>
      </c>
    </row>
    <row r="62" spans="1:21" ht="31.2" x14ac:dyDescent="0.3">
      <c r="A62" s="53" t="s">
        <v>2366</v>
      </c>
      <c r="B62" s="74" t="s">
        <v>2367</v>
      </c>
      <c r="C62" s="168" t="s">
        <v>2368</v>
      </c>
      <c r="D62" s="62">
        <v>40</v>
      </c>
      <c r="E62" s="88" t="s">
        <v>473</v>
      </c>
      <c r="F62" s="62">
        <v>0.52</v>
      </c>
      <c r="G62" s="62">
        <v>192</v>
      </c>
      <c r="H62" s="62" t="s">
        <v>221</v>
      </c>
      <c r="I62" s="778">
        <f t="shared" si="11"/>
        <v>660.67200000000003</v>
      </c>
      <c r="J62" s="56">
        <v>0.05</v>
      </c>
      <c r="K62" s="56">
        <v>0.02</v>
      </c>
      <c r="L62" s="56">
        <v>0.03</v>
      </c>
      <c r="M62" s="56">
        <v>0.04</v>
      </c>
      <c r="N62" s="56">
        <v>0.01</v>
      </c>
      <c r="O62" s="56">
        <v>0.1</v>
      </c>
      <c r="P62" s="56">
        <v>0</v>
      </c>
      <c r="Q62" s="56">
        <f t="shared" si="14"/>
        <v>0.25</v>
      </c>
      <c r="R62" s="749">
        <f t="shared" si="13"/>
        <v>495.50400000000002</v>
      </c>
      <c r="S62" s="749">
        <v>412.92</v>
      </c>
      <c r="T62" s="69" t="s">
        <v>2351</v>
      </c>
      <c r="U62" s="58" t="s">
        <v>1719</v>
      </c>
    </row>
    <row r="63" spans="1:21" ht="18" x14ac:dyDescent="0.3">
      <c r="A63" s="302" t="s">
        <v>2369</v>
      </c>
      <c r="B63" s="411"/>
      <c r="C63" s="411"/>
      <c r="D63" s="411"/>
      <c r="E63" s="411"/>
      <c r="F63" s="411"/>
      <c r="G63" s="411"/>
      <c r="H63" s="411"/>
      <c r="I63" s="867"/>
      <c r="J63" s="411"/>
      <c r="K63" s="411"/>
      <c r="L63" s="411"/>
      <c r="M63" s="411"/>
      <c r="N63" s="411"/>
      <c r="O63" s="411"/>
      <c r="P63" s="411"/>
      <c r="Q63" s="411"/>
      <c r="R63" s="848"/>
      <c r="S63" s="848"/>
      <c r="T63" s="411"/>
      <c r="U63" s="411"/>
    </row>
    <row r="64" spans="1:21" ht="31.2" x14ac:dyDescent="0.3">
      <c r="A64" s="53" t="s">
        <v>2370</v>
      </c>
      <c r="B64" s="74" t="s">
        <v>2371</v>
      </c>
      <c r="C64" s="168" t="s">
        <v>2372</v>
      </c>
      <c r="D64" s="62">
        <v>20</v>
      </c>
      <c r="E64" s="88">
        <v>60</v>
      </c>
      <c r="F64" s="62">
        <v>16.399999999999999</v>
      </c>
      <c r="G64" s="62">
        <v>30</v>
      </c>
      <c r="H64" s="62" t="s">
        <v>221</v>
      </c>
      <c r="I64" s="778">
        <f t="shared" ref="I64:I80" si="15">R64/(1-Q64)</f>
        <v>102.5056</v>
      </c>
      <c r="J64" s="56">
        <v>0.05</v>
      </c>
      <c r="K64" s="56">
        <v>0.02</v>
      </c>
      <c r="L64" s="56">
        <v>0.03</v>
      </c>
      <c r="M64" s="56">
        <v>0.04</v>
      </c>
      <c r="N64" s="56">
        <v>0.01</v>
      </c>
      <c r="O64" s="56">
        <v>0.1</v>
      </c>
      <c r="P64" s="56">
        <v>0</v>
      </c>
      <c r="Q64" s="56">
        <f t="shared" ref="Q64:Q80" si="16">SUM(J64:P64)</f>
        <v>0.25</v>
      </c>
      <c r="R64" s="749">
        <f t="shared" ref="R64:R80" si="17">S64*1.2</f>
        <v>76.879199999999997</v>
      </c>
      <c r="S64" s="749">
        <v>64.066000000000003</v>
      </c>
      <c r="T64" s="69" t="s">
        <v>2337</v>
      </c>
      <c r="U64" s="58" t="s">
        <v>1719</v>
      </c>
    </row>
    <row r="65" spans="1:21" ht="31.2" x14ac:dyDescent="0.3">
      <c r="A65" s="53" t="s">
        <v>2373</v>
      </c>
      <c r="B65" s="74" t="s">
        <v>2374</v>
      </c>
      <c r="C65" s="168" t="s">
        <v>2375</v>
      </c>
      <c r="D65" s="62">
        <v>40</v>
      </c>
      <c r="E65" s="88">
        <v>120</v>
      </c>
      <c r="F65" s="62">
        <v>11.5</v>
      </c>
      <c r="G65" s="62">
        <v>96</v>
      </c>
      <c r="H65" s="62" t="s">
        <v>221</v>
      </c>
      <c r="I65" s="778">
        <f t="shared" si="15"/>
        <v>217.08799999999999</v>
      </c>
      <c r="J65" s="56">
        <v>0.05</v>
      </c>
      <c r="K65" s="56">
        <v>0.02</v>
      </c>
      <c r="L65" s="56">
        <v>0.03</v>
      </c>
      <c r="M65" s="56">
        <v>0.04</v>
      </c>
      <c r="N65" s="56">
        <v>0.01</v>
      </c>
      <c r="O65" s="56">
        <v>0.1</v>
      </c>
      <c r="P65" s="56">
        <v>0</v>
      </c>
      <c r="Q65" s="56">
        <f t="shared" si="16"/>
        <v>0.25</v>
      </c>
      <c r="R65" s="749">
        <f t="shared" si="17"/>
        <v>162.816</v>
      </c>
      <c r="S65" s="749">
        <v>135.68</v>
      </c>
      <c r="T65" s="69" t="s">
        <v>2337</v>
      </c>
      <c r="U65" s="58" t="s">
        <v>1719</v>
      </c>
    </row>
    <row r="66" spans="1:21" ht="31.2" x14ac:dyDescent="0.3">
      <c r="A66" s="53" t="s">
        <v>2376</v>
      </c>
      <c r="B66" s="74" t="s">
        <v>2377</v>
      </c>
      <c r="C66" s="168" t="s">
        <v>2375</v>
      </c>
      <c r="D66" s="62">
        <v>40</v>
      </c>
      <c r="E66" s="88">
        <v>120</v>
      </c>
      <c r="F66" s="62">
        <v>11.5</v>
      </c>
      <c r="G66" s="62">
        <v>96</v>
      </c>
      <c r="H66" s="62" t="s">
        <v>221</v>
      </c>
      <c r="I66" s="778">
        <f t="shared" si="15"/>
        <v>231.82623999999998</v>
      </c>
      <c r="J66" s="56">
        <v>0.05</v>
      </c>
      <c r="K66" s="56">
        <v>0.02</v>
      </c>
      <c r="L66" s="56">
        <v>0.03</v>
      </c>
      <c r="M66" s="56">
        <v>0.04</v>
      </c>
      <c r="N66" s="56">
        <v>0.01</v>
      </c>
      <c r="O66" s="56">
        <v>0.1</v>
      </c>
      <c r="P66" s="56">
        <v>0</v>
      </c>
      <c r="Q66" s="56">
        <f t="shared" si="16"/>
        <v>0.25</v>
      </c>
      <c r="R66" s="749">
        <f t="shared" si="17"/>
        <v>173.86967999999999</v>
      </c>
      <c r="S66" s="749">
        <v>144.8914</v>
      </c>
      <c r="T66" s="69" t="s">
        <v>2337</v>
      </c>
      <c r="U66" s="58" t="s">
        <v>1719</v>
      </c>
    </row>
    <row r="67" spans="1:21" ht="31.2" x14ac:dyDescent="0.3">
      <c r="A67" s="53" t="s">
        <v>2378</v>
      </c>
      <c r="B67" s="74" t="s">
        <v>2379</v>
      </c>
      <c r="C67" s="168" t="s">
        <v>2375</v>
      </c>
      <c r="D67" s="62">
        <v>40</v>
      </c>
      <c r="E67" s="88">
        <v>120</v>
      </c>
      <c r="F67" s="62">
        <v>11.5</v>
      </c>
      <c r="G67" s="62">
        <v>96</v>
      </c>
      <c r="H67" s="62" t="s">
        <v>221</v>
      </c>
      <c r="I67" s="778">
        <f t="shared" si="15"/>
        <v>231.82844480000003</v>
      </c>
      <c r="J67" s="56">
        <v>0.05</v>
      </c>
      <c r="K67" s="56">
        <v>0.02</v>
      </c>
      <c r="L67" s="56">
        <v>0.03</v>
      </c>
      <c r="M67" s="56">
        <v>0.04</v>
      </c>
      <c r="N67" s="56">
        <v>0.01</v>
      </c>
      <c r="O67" s="56">
        <v>0.1</v>
      </c>
      <c r="P67" s="56">
        <v>0</v>
      </c>
      <c r="Q67" s="56">
        <f t="shared" si="16"/>
        <v>0.25</v>
      </c>
      <c r="R67" s="749">
        <f t="shared" si="17"/>
        <v>173.87133360000001</v>
      </c>
      <c r="S67" s="749">
        <v>144.89277800000002</v>
      </c>
      <c r="T67" s="69" t="s">
        <v>2337</v>
      </c>
      <c r="U67" s="58" t="s">
        <v>1719</v>
      </c>
    </row>
    <row r="68" spans="1:21" ht="31.2" x14ac:dyDescent="0.3">
      <c r="A68" s="53" t="s">
        <v>2380</v>
      </c>
      <c r="B68" s="74" t="s">
        <v>2381</v>
      </c>
      <c r="C68" s="168" t="s">
        <v>2375</v>
      </c>
      <c r="D68" s="62">
        <v>40</v>
      </c>
      <c r="E68" s="88">
        <v>120</v>
      </c>
      <c r="F68" s="62">
        <v>11.5</v>
      </c>
      <c r="G68" s="62">
        <v>96</v>
      </c>
      <c r="H68" s="62" t="s">
        <v>221</v>
      </c>
      <c r="I68" s="778">
        <f t="shared" si="15"/>
        <v>295.48475200000001</v>
      </c>
      <c r="J68" s="56">
        <v>0.05</v>
      </c>
      <c r="K68" s="56">
        <v>0.02</v>
      </c>
      <c r="L68" s="56">
        <v>0.03</v>
      </c>
      <c r="M68" s="56">
        <v>0.04</v>
      </c>
      <c r="N68" s="56">
        <v>0.01</v>
      </c>
      <c r="O68" s="56">
        <v>0.1</v>
      </c>
      <c r="P68" s="56">
        <v>0</v>
      </c>
      <c r="Q68" s="56">
        <f t="shared" si="16"/>
        <v>0.25</v>
      </c>
      <c r="R68" s="749">
        <f t="shared" si="17"/>
        <v>221.61356400000003</v>
      </c>
      <c r="S68" s="749">
        <v>184.67797000000002</v>
      </c>
      <c r="T68" s="69" t="s">
        <v>2337</v>
      </c>
      <c r="U68" s="58" t="s">
        <v>1719</v>
      </c>
    </row>
    <row r="69" spans="1:21" ht="31.2" x14ac:dyDescent="0.3">
      <c r="A69" s="53" t="s">
        <v>2382</v>
      </c>
      <c r="B69" s="87" t="s">
        <v>2864</v>
      </c>
      <c r="C69" s="168" t="s">
        <v>2375</v>
      </c>
      <c r="D69" s="62">
        <v>40</v>
      </c>
      <c r="E69" s="88">
        <v>120</v>
      </c>
      <c r="F69" s="62">
        <v>11.5</v>
      </c>
      <c r="G69" s="62">
        <v>96</v>
      </c>
      <c r="H69" s="62" t="s">
        <v>221</v>
      </c>
      <c r="I69" s="778">
        <f t="shared" si="15"/>
        <v>295.48475200000001</v>
      </c>
      <c r="J69" s="56">
        <v>0.05</v>
      </c>
      <c r="K69" s="56">
        <v>0.02</v>
      </c>
      <c r="L69" s="56">
        <v>0.03</v>
      </c>
      <c r="M69" s="56">
        <v>0.04</v>
      </c>
      <c r="N69" s="56">
        <v>0.01</v>
      </c>
      <c r="O69" s="56">
        <v>0.1</v>
      </c>
      <c r="P69" s="56">
        <v>0</v>
      </c>
      <c r="Q69" s="56">
        <f t="shared" si="16"/>
        <v>0.25</v>
      </c>
      <c r="R69" s="749">
        <f t="shared" si="17"/>
        <v>221.61356400000003</v>
      </c>
      <c r="S69" s="749">
        <v>184.67797000000002</v>
      </c>
      <c r="T69" s="69" t="s">
        <v>2337</v>
      </c>
      <c r="U69" s="58" t="s">
        <v>1719</v>
      </c>
    </row>
    <row r="70" spans="1:21" ht="31.2" x14ac:dyDescent="0.3">
      <c r="A70" s="53" t="s">
        <v>2383</v>
      </c>
      <c r="B70" s="87" t="s">
        <v>2865</v>
      </c>
      <c r="C70" s="168" t="s">
        <v>2375</v>
      </c>
      <c r="D70" s="62">
        <v>40</v>
      </c>
      <c r="E70" s="88">
        <v>120</v>
      </c>
      <c r="F70" s="62">
        <v>11.5</v>
      </c>
      <c r="G70" s="62">
        <v>96</v>
      </c>
      <c r="H70" s="62" t="s">
        <v>221</v>
      </c>
      <c r="I70" s="778">
        <f t="shared" si="15"/>
        <v>295.48475200000001</v>
      </c>
      <c r="J70" s="56">
        <v>0.05</v>
      </c>
      <c r="K70" s="56">
        <v>0.02</v>
      </c>
      <c r="L70" s="56">
        <v>0.03</v>
      </c>
      <c r="M70" s="56">
        <v>0.04</v>
      </c>
      <c r="N70" s="56">
        <v>0.01</v>
      </c>
      <c r="O70" s="56">
        <v>0.1</v>
      </c>
      <c r="P70" s="56">
        <v>0</v>
      </c>
      <c r="Q70" s="56">
        <f t="shared" si="16"/>
        <v>0.25</v>
      </c>
      <c r="R70" s="749">
        <f t="shared" si="17"/>
        <v>221.61356400000003</v>
      </c>
      <c r="S70" s="749">
        <v>184.67797000000002</v>
      </c>
      <c r="T70" s="69" t="s">
        <v>2337</v>
      </c>
      <c r="U70" s="58" t="s">
        <v>1719</v>
      </c>
    </row>
    <row r="71" spans="1:21" ht="31.2" x14ac:dyDescent="0.3">
      <c r="A71" s="53" t="s">
        <v>2384</v>
      </c>
      <c r="B71" s="87" t="s">
        <v>2866</v>
      </c>
      <c r="C71" s="168" t="s">
        <v>2375</v>
      </c>
      <c r="D71" s="62">
        <v>40</v>
      </c>
      <c r="E71" s="88">
        <v>120</v>
      </c>
      <c r="F71" s="62">
        <v>11.5</v>
      </c>
      <c r="G71" s="62">
        <v>96</v>
      </c>
      <c r="H71" s="62" t="s">
        <v>221</v>
      </c>
      <c r="I71" s="778">
        <f t="shared" si="15"/>
        <v>295.48475200000001</v>
      </c>
      <c r="J71" s="56">
        <v>0.05</v>
      </c>
      <c r="K71" s="56">
        <v>0.02</v>
      </c>
      <c r="L71" s="56">
        <v>0.03</v>
      </c>
      <c r="M71" s="56">
        <v>0.04</v>
      </c>
      <c r="N71" s="56">
        <v>0.01</v>
      </c>
      <c r="O71" s="56">
        <v>0.1</v>
      </c>
      <c r="P71" s="56">
        <v>0</v>
      </c>
      <c r="Q71" s="56">
        <f t="shared" si="16"/>
        <v>0.25</v>
      </c>
      <c r="R71" s="749">
        <f t="shared" si="17"/>
        <v>221.61356400000003</v>
      </c>
      <c r="S71" s="749">
        <v>184.67797000000002</v>
      </c>
      <c r="T71" s="69" t="s">
        <v>2337</v>
      </c>
      <c r="U71" s="58" t="s">
        <v>1719</v>
      </c>
    </row>
    <row r="72" spans="1:21" ht="31.2" x14ac:dyDescent="0.3">
      <c r="A72" s="53" t="s">
        <v>2385</v>
      </c>
      <c r="B72" s="87" t="s">
        <v>2867</v>
      </c>
      <c r="C72" s="168" t="s">
        <v>2375</v>
      </c>
      <c r="D72" s="62">
        <v>40</v>
      </c>
      <c r="E72" s="88">
        <v>120</v>
      </c>
      <c r="F72" s="62">
        <v>11.5</v>
      </c>
      <c r="G72" s="62">
        <v>96</v>
      </c>
      <c r="H72" s="62" t="s">
        <v>221</v>
      </c>
      <c r="I72" s="778">
        <f t="shared" si="15"/>
        <v>295.48475200000001</v>
      </c>
      <c r="J72" s="56">
        <v>0.05</v>
      </c>
      <c r="K72" s="56">
        <v>0.02</v>
      </c>
      <c r="L72" s="56">
        <v>0.03</v>
      </c>
      <c r="M72" s="56">
        <v>0.04</v>
      </c>
      <c r="N72" s="56">
        <v>0.01</v>
      </c>
      <c r="O72" s="56">
        <v>0.1</v>
      </c>
      <c r="P72" s="56">
        <v>0</v>
      </c>
      <c r="Q72" s="56">
        <f t="shared" si="16"/>
        <v>0.25</v>
      </c>
      <c r="R72" s="749">
        <f t="shared" si="17"/>
        <v>221.61356400000003</v>
      </c>
      <c r="S72" s="749">
        <v>184.67797000000002</v>
      </c>
      <c r="T72" s="69" t="s">
        <v>2337</v>
      </c>
      <c r="U72" s="58" t="s">
        <v>1719</v>
      </c>
    </row>
    <row r="73" spans="1:21" ht="31.2" x14ac:dyDescent="0.3">
      <c r="A73" s="53" t="s">
        <v>2386</v>
      </c>
      <c r="B73" s="74" t="s">
        <v>2387</v>
      </c>
      <c r="C73" s="168" t="s">
        <v>2388</v>
      </c>
      <c r="D73" s="62">
        <v>40</v>
      </c>
      <c r="E73" s="88">
        <v>120</v>
      </c>
      <c r="F73" s="62">
        <v>5.6</v>
      </c>
      <c r="G73" s="62">
        <v>96</v>
      </c>
      <c r="H73" s="62" t="s">
        <v>221</v>
      </c>
      <c r="I73" s="778">
        <f t="shared" si="15"/>
        <v>50.781801599999994</v>
      </c>
      <c r="J73" s="56">
        <v>0.05</v>
      </c>
      <c r="K73" s="56">
        <v>0.02</v>
      </c>
      <c r="L73" s="56">
        <v>0.03</v>
      </c>
      <c r="M73" s="56">
        <v>0.04</v>
      </c>
      <c r="N73" s="56">
        <v>0.01</v>
      </c>
      <c r="O73" s="56">
        <v>0.1</v>
      </c>
      <c r="P73" s="56">
        <v>0</v>
      </c>
      <c r="Q73" s="56">
        <f t="shared" si="16"/>
        <v>0.25</v>
      </c>
      <c r="R73" s="749">
        <f t="shared" si="17"/>
        <v>38.086351199999996</v>
      </c>
      <c r="S73" s="749">
        <v>31.738626</v>
      </c>
      <c r="T73" s="69" t="s">
        <v>2337</v>
      </c>
      <c r="U73" s="58" t="s">
        <v>1719</v>
      </c>
    </row>
    <row r="74" spans="1:21" ht="31.2" x14ac:dyDescent="0.3">
      <c r="A74" s="53" t="s">
        <v>2389</v>
      </c>
      <c r="B74" s="74" t="s">
        <v>2390</v>
      </c>
      <c r="C74" s="168" t="s">
        <v>2388</v>
      </c>
      <c r="D74" s="62">
        <v>40</v>
      </c>
      <c r="E74" s="88">
        <v>120</v>
      </c>
      <c r="F74" s="62">
        <v>5.6</v>
      </c>
      <c r="G74" s="62">
        <v>96</v>
      </c>
      <c r="H74" s="62" t="s">
        <v>221</v>
      </c>
      <c r="I74" s="778">
        <f t="shared" si="15"/>
        <v>56.441692800000006</v>
      </c>
      <c r="J74" s="56">
        <v>0.05</v>
      </c>
      <c r="K74" s="56">
        <v>0.02</v>
      </c>
      <c r="L74" s="56">
        <v>0.03</v>
      </c>
      <c r="M74" s="56">
        <v>0.04</v>
      </c>
      <c r="N74" s="56">
        <v>0.01</v>
      </c>
      <c r="O74" s="56">
        <v>0.1</v>
      </c>
      <c r="P74" s="56">
        <v>0</v>
      </c>
      <c r="Q74" s="56">
        <f t="shared" si="16"/>
        <v>0.25</v>
      </c>
      <c r="R74" s="749">
        <f t="shared" si="17"/>
        <v>42.331269600000006</v>
      </c>
      <c r="S74" s="749">
        <v>35.276058000000006</v>
      </c>
      <c r="T74" s="69" t="s">
        <v>2337</v>
      </c>
      <c r="U74" s="58" t="s">
        <v>1719</v>
      </c>
    </row>
    <row r="75" spans="1:21" ht="31.2" x14ac:dyDescent="0.3">
      <c r="A75" s="53" t="s">
        <v>2391</v>
      </c>
      <c r="B75" s="74" t="s">
        <v>2392</v>
      </c>
      <c r="C75" s="168" t="s">
        <v>2388</v>
      </c>
      <c r="D75" s="62">
        <v>40</v>
      </c>
      <c r="E75" s="88">
        <v>120</v>
      </c>
      <c r="F75" s="62">
        <v>5.6</v>
      </c>
      <c r="G75" s="62">
        <v>96</v>
      </c>
      <c r="H75" s="62" t="s">
        <v>221</v>
      </c>
      <c r="I75" s="778">
        <f t="shared" si="15"/>
        <v>70.539014400000013</v>
      </c>
      <c r="J75" s="56">
        <v>0.05</v>
      </c>
      <c r="K75" s="56">
        <v>0.02</v>
      </c>
      <c r="L75" s="56">
        <v>0.03</v>
      </c>
      <c r="M75" s="56">
        <v>0.04</v>
      </c>
      <c r="N75" s="56">
        <v>0.01</v>
      </c>
      <c r="O75" s="56">
        <v>0.1</v>
      </c>
      <c r="P75" s="56">
        <v>0</v>
      </c>
      <c r="Q75" s="56">
        <f t="shared" si="16"/>
        <v>0.25</v>
      </c>
      <c r="R75" s="749">
        <f t="shared" si="17"/>
        <v>52.90426080000001</v>
      </c>
      <c r="S75" s="749">
        <v>44.086884000000012</v>
      </c>
      <c r="T75" s="69" t="s">
        <v>2337</v>
      </c>
      <c r="U75" s="58" t="s">
        <v>1719</v>
      </c>
    </row>
    <row r="76" spans="1:21" ht="31.2" x14ac:dyDescent="0.3">
      <c r="A76" s="53" t="s">
        <v>2393</v>
      </c>
      <c r="B76" s="74" t="s">
        <v>2394</v>
      </c>
      <c r="C76" s="168" t="s">
        <v>2388</v>
      </c>
      <c r="D76" s="62">
        <v>40</v>
      </c>
      <c r="E76" s="88">
        <v>120</v>
      </c>
      <c r="F76" s="62">
        <v>5.6</v>
      </c>
      <c r="G76" s="62">
        <v>96</v>
      </c>
      <c r="H76" s="62" t="s">
        <v>221</v>
      </c>
      <c r="I76" s="778">
        <f t="shared" si="15"/>
        <v>78.784288000000004</v>
      </c>
      <c r="J76" s="56">
        <v>0.05</v>
      </c>
      <c r="K76" s="56">
        <v>0.02</v>
      </c>
      <c r="L76" s="56">
        <v>0.03</v>
      </c>
      <c r="M76" s="56">
        <v>0.04</v>
      </c>
      <c r="N76" s="56">
        <v>0.01</v>
      </c>
      <c r="O76" s="56">
        <v>0.1</v>
      </c>
      <c r="P76" s="56">
        <v>0</v>
      </c>
      <c r="Q76" s="56">
        <f t="shared" si="16"/>
        <v>0.25</v>
      </c>
      <c r="R76" s="749">
        <f t="shared" si="17"/>
        <v>59.088216000000003</v>
      </c>
      <c r="S76" s="749">
        <v>49.240180000000002</v>
      </c>
      <c r="T76" s="69" t="s">
        <v>2337</v>
      </c>
      <c r="U76" s="58" t="s">
        <v>1719</v>
      </c>
    </row>
    <row r="77" spans="1:21" ht="31.2" x14ac:dyDescent="0.3">
      <c r="A77" s="53" t="s">
        <v>2395</v>
      </c>
      <c r="B77" s="87" t="s">
        <v>2868</v>
      </c>
      <c r="C77" s="168" t="s">
        <v>2388</v>
      </c>
      <c r="D77" s="62">
        <v>40</v>
      </c>
      <c r="E77" s="88">
        <v>120</v>
      </c>
      <c r="F77" s="62">
        <v>5.6</v>
      </c>
      <c r="G77" s="62">
        <v>96</v>
      </c>
      <c r="H77" s="62" t="s">
        <v>221</v>
      </c>
      <c r="I77" s="778">
        <f t="shared" si="15"/>
        <v>78.784288000000004</v>
      </c>
      <c r="J77" s="56">
        <v>0.05</v>
      </c>
      <c r="K77" s="56">
        <v>0.02</v>
      </c>
      <c r="L77" s="56">
        <v>0.03</v>
      </c>
      <c r="M77" s="56">
        <v>0.04</v>
      </c>
      <c r="N77" s="56">
        <v>0.01</v>
      </c>
      <c r="O77" s="56">
        <v>0.1</v>
      </c>
      <c r="P77" s="56">
        <v>0</v>
      </c>
      <c r="Q77" s="56">
        <f t="shared" si="16"/>
        <v>0.25</v>
      </c>
      <c r="R77" s="749">
        <f t="shared" si="17"/>
        <v>59.088216000000003</v>
      </c>
      <c r="S77" s="749">
        <v>49.240180000000002</v>
      </c>
      <c r="T77" s="69" t="s">
        <v>2337</v>
      </c>
      <c r="U77" s="58" t="s">
        <v>1719</v>
      </c>
    </row>
    <row r="78" spans="1:21" ht="31.2" x14ac:dyDescent="0.3">
      <c r="A78" s="53" t="s">
        <v>2396</v>
      </c>
      <c r="B78" s="87" t="s">
        <v>2869</v>
      </c>
      <c r="C78" s="168" t="s">
        <v>2388</v>
      </c>
      <c r="D78" s="62">
        <v>40</v>
      </c>
      <c r="E78" s="88">
        <v>120</v>
      </c>
      <c r="F78" s="62">
        <v>5.6</v>
      </c>
      <c r="G78" s="62">
        <v>96</v>
      </c>
      <c r="H78" s="62" t="s">
        <v>221</v>
      </c>
      <c r="I78" s="778">
        <f t="shared" si="15"/>
        <v>78.784288000000004</v>
      </c>
      <c r="J78" s="56">
        <v>0.05</v>
      </c>
      <c r="K78" s="56">
        <v>0.02</v>
      </c>
      <c r="L78" s="56">
        <v>0.03</v>
      </c>
      <c r="M78" s="56">
        <v>0.04</v>
      </c>
      <c r="N78" s="56">
        <v>0.01</v>
      </c>
      <c r="O78" s="56">
        <v>0.1</v>
      </c>
      <c r="P78" s="56">
        <v>0</v>
      </c>
      <c r="Q78" s="56">
        <f t="shared" si="16"/>
        <v>0.25</v>
      </c>
      <c r="R78" s="749">
        <f t="shared" si="17"/>
        <v>59.088216000000003</v>
      </c>
      <c r="S78" s="749">
        <v>49.240180000000002</v>
      </c>
      <c r="T78" s="69" t="s">
        <v>2337</v>
      </c>
      <c r="U78" s="58" t="s">
        <v>1719</v>
      </c>
    </row>
    <row r="79" spans="1:21" ht="31.2" x14ac:dyDescent="0.3">
      <c r="A79" s="53" t="s">
        <v>2397</v>
      </c>
      <c r="B79" s="87" t="s">
        <v>2870</v>
      </c>
      <c r="C79" s="168" t="s">
        <v>2388</v>
      </c>
      <c r="D79" s="62">
        <v>40</v>
      </c>
      <c r="E79" s="88">
        <v>120</v>
      </c>
      <c r="F79" s="62">
        <v>5.6</v>
      </c>
      <c r="G79" s="62">
        <v>96</v>
      </c>
      <c r="H79" s="62" t="s">
        <v>221</v>
      </c>
      <c r="I79" s="778">
        <f t="shared" si="15"/>
        <v>78.784288000000004</v>
      </c>
      <c r="J79" s="56">
        <v>0.05</v>
      </c>
      <c r="K79" s="56">
        <v>0.02</v>
      </c>
      <c r="L79" s="56">
        <v>0.03</v>
      </c>
      <c r="M79" s="56">
        <v>0.04</v>
      </c>
      <c r="N79" s="56">
        <v>0.01</v>
      </c>
      <c r="O79" s="56">
        <v>0.1</v>
      </c>
      <c r="P79" s="56">
        <v>0</v>
      </c>
      <c r="Q79" s="56">
        <f t="shared" si="16"/>
        <v>0.25</v>
      </c>
      <c r="R79" s="749">
        <f t="shared" si="17"/>
        <v>59.088216000000003</v>
      </c>
      <c r="S79" s="749">
        <v>49.240180000000002</v>
      </c>
      <c r="T79" s="69" t="s">
        <v>2337</v>
      </c>
      <c r="U79" s="58" t="s">
        <v>1719</v>
      </c>
    </row>
    <row r="80" spans="1:21" ht="31.2" x14ac:dyDescent="0.3">
      <c r="A80" s="53" t="s">
        <v>2398</v>
      </c>
      <c r="B80" s="87" t="s">
        <v>2871</v>
      </c>
      <c r="C80" s="168" t="s">
        <v>2388</v>
      </c>
      <c r="D80" s="62">
        <v>40</v>
      </c>
      <c r="E80" s="88">
        <v>120</v>
      </c>
      <c r="F80" s="62">
        <v>5.6</v>
      </c>
      <c r="G80" s="62">
        <v>96</v>
      </c>
      <c r="H80" s="62" t="s">
        <v>221</v>
      </c>
      <c r="I80" s="778">
        <f t="shared" si="15"/>
        <v>78.784288000000004</v>
      </c>
      <c r="J80" s="56">
        <v>0.05</v>
      </c>
      <c r="K80" s="56">
        <v>0.02</v>
      </c>
      <c r="L80" s="56">
        <v>0.03</v>
      </c>
      <c r="M80" s="56">
        <v>0.04</v>
      </c>
      <c r="N80" s="56">
        <v>0.01</v>
      </c>
      <c r="O80" s="56">
        <v>0.1</v>
      </c>
      <c r="P80" s="56">
        <v>0</v>
      </c>
      <c r="Q80" s="56">
        <f t="shared" si="16"/>
        <v>0.25</v>
      </c>
      <c r="R80" s="749">
        <f t="shared" si="17"/>
        <v>59.088216000000003</v>
      </c>
      <c r="S80" s="749">
        <v>49.240180000000002</v>
      </c>
      <c r="T80" s="69" t="s">
        <v>2337</v>
      </c>
      <c r="U80" s="58" t="s">
        <v>1719</v>
      </c>
    </row>
    <row r="82" spans="1:21" s="418" customFormat="1" ht="21" x14ac:dyDescent="0.4">
      <c r="A82" s="410" t="s">
        <v>2451</v>
      </c>
      <c r="B82" s="410"/>
      <c r="C82" s="410"/>
      <c r="D82" s="410"/>
      <c r="E82" s="410"/>
      <c r="F82" s="410"/>
      <c r="G82" s="410"/>
      <c r="H82" s="410"/>
      <c r="I82" s="852"/>
      <c r="J82" s="410"/>
      <c r="K82" s="410"/>
      <c r="L82" s="410"/>
      <c r="M82" s="410"/>
      <c r="N82" s="410"/>
      <c r="O82" s="410"/>
      <c r="P82" s="410"/>
      <c r="Q82" s="410"/>
      <c r="R82" s="852"/>
      <c r="S82" s="852"/>
      <c r="T82" s="410"/>
      <c r="U82" s="410"/>
    </row>
    <row r="83" spans="1:21" ht="18" x14ac:dyDescent="0.3">
      <c r="A83" s="419" t="s">
        <v>2399</v>
      </c>
      <c r="B83" s="420"/>
      <c r="C83" s="420"/>
      <c r="D83" s="420"/>
      <c r="E83" s="420"/>
      <c r="F83" s="420"/>
      <c r="G83" s="420"/>
      <c r="H83" s="420"/>
      <c r="I83" s="853"/>
      <c r="J83" s="420"/>
      <c r="K83" s="420"/>
      <c r="L83" s="420"/>
      <c r="M83" s="420"/>
      <c r="N83" s="420"/>
      <c r="O83" s="420"/>
      <c r="P83" s="420"/>
      <c r="Q83" s="420"/>
      <c r="R83" s="853"/>
      <c r="S83" s="853"/>
      <c r="T83" s="420"/>
      <c r="U83" s="420"/>
    </row>
    <row r="84" spans="1:21" ht="18" x14ac:dyDescent="0.3">
      <c r="A84" s="421" t="s">
        <v>2969</v>
      </c>
      <c r="B84" s="422"/>
      <c r="C84" s="423"/>
      <c r="D84" s="423"/>
      <c r="E84" s="423"/>
      <c r="F84" s="423"/>
      <c r="G84" s="423"/>
      <c r="H84" s="423"/>
      <c r="I84" s="854"/>
      <c r="J84" s="423"/>
      <c r="K84" s="423"/>
      <c r="L84" s="423"/>
      <c r="M84" s="423"/>
      <c r="N84" s="423"/>
      <c r="O84" s="423"/>
      <c r="P84" s="423"/>
      <c r="Q84" s="423"/>
      <c r="R84" s="854"/>
      <c r="S84" s="854"/>
      <c r="T84" s="423"/>
      <c r="U84" s="423"/>
    </row>
    <row r="85" spans="1:21" ht="18" x14ac:dyDescent="0.3">
      <c r="A85" s="421" t="s">
        <v>2968</v>
      </c>
      <c r="B85" s="422"/>
      <c r="C85" s="423"/>
      <c r="D85" s="423"/>
      <c r="E85" s="423"/>
      <c r="F85" s="423"/>
      <c r="G85" s="423"/>
      <c r="H85" s="423"/>
      <c r="I85" s="854"/>
      <c r="J85" s="423"/>
      <c r="K85" s="423"/>
      <c r="L85" s="423"/>
      <c r="M85" s="423"/>
      <c r="N85" s="423"/>
      <c r="O85" s="423"/>
      <c r="P85" s="423"/>
      <c r="Q85" s="423"/>
      <c r="R85" s="854"/>
      <c r="S85" s="854"/>
      <c r="T85" s="423"/>
      <c r="U85" s="423"/>
    </row>
    <row r="86" spans="1:21" ht="15.6" x14ac:dyDescent="0.3">
      <c r="A86" s="989" t="s">
        <v>2400</v>
      </c>
      <c r="B86" s="989"/>
      <c r="C86" s="989"/>
      <c r="D86" s="989"/>
      <c r="E86" s="989"/>
      <c r="F86" s="989"/>
      <c r="G86" s="424"/>
      <c r="H86" s="424"/>
      <c r="I86" s="855"/>
      <c r="J86" s="424"/>
      <c r="K86" s="424"/>
      <c r="L86" s="424"/>
      <c r="M86" s="424"/>
      <c r="N86" s="424"/>
      <c r="O86" s="424"/>
      <c r="P86" s="424"/>
      <c r="Q86" s="424"/>
      <c r="R86" s="855"/>
      <c r="S86" s="855"/>
      <c r="T86" s="424"/>
      <c r="U86" s="424"/>
    </row>
    <row r="87" spans="1:21" ht="36" x14ac:dyDescent="0.3">
      <c r="A87" s="425" t="s">
        <v>2892</v>
      </c>
      <c r="B87" s="426" t="s">
        <v>2401</v>
      </c>
      <c r="C87" s="427" t="s">
        <v>2402</v>
      </c>
      <c r="D87" s="427">
        <v>18</v>
      </c>
      <c r="E87" s="428">
        <v>6.48</v>
      </c>
      <c r="F87" s="427">
        <v>27</v>
      </c>
      <c r="G87" s="427">
        <v>36</v>
      </c>
      <c r="H87" s="427" t="s">
        <v>333</v>
      </c>
      <c r="I87" s="868">
        <f>R87/(1-Q87)</f>
        <v>1434.5016000000001</v>
      </c>
      <c r="J87" s="429">
        <v>0.05</v>
      </c>
      <c r="K87" s="429">
        <v>0.02</v>
      </c>
      <c r="L87" s="429">
        <v>0.03</v>
      </c>
      <c r="M87" s="429">
        <v>0.04</v>
      </c>
      <c r="N87" s="429">
        <v>0.01</v>
      </c>
      <c r="O87" s="429">
        <v>0</v>
      </c>
      <c r="P87" s="429">
        <v>0</v>
      </c>
      <c r="Q87" s="429">
        <f>SUM(J87:P87)</f>
        <v>0.15000000000000002</v>
      </c>
      <c r="R87" s="749">
        <f t="shared" ref="R87:R89" si="18">S87*1.2</f>
        <v>1219.32636</v>
      </c>
      <c r="S87" s="749">
        <v>1016.1053000000001</v>
      </c>
      <c r="T87" s="428" t="s">
        <v>198</v>
      </c>
      <c r="U87" s="430" t="s">
        <v>1719</v>
      </c>
    </row>
    <row r="88" spans="1:21" ht="36" x14ac:dyDescent="0.3">
      <c r="A88" s="431" t="s">
        <v>2403</v>
      </c>
      <c r="B88" s="432" t="s">
        <v>2404</v>
      </c>
      <c r="C88" s="427" t="s">
        <v>2402</v>
      </c>
      <c r="D88" s="427">
        <v>18</v>
      </c>
      <c r="E88" s="428">
        <v>6.48</v>
      </c>
      <c r="F88" s="427">
        <v>27</v>
      </c>
      <c r="G88" s="427">
        <v>36</v>
      </c>
      <c r="H88" s="427" t="s">
        <v>333</v>
      </c>
      <c r="I88" s="869">
        <f>R88/(1-Q88)</f>
        <v>1557.2727529411768</v>
      </c>
      <c r="J88" s="433">
        <v>0.05</v>
      </c>
      <c r="K88" s="433">
        <v>0.02</v>
      </c>
      <c r="L88" s="433">
        <v>0.03</v>
      </c>
      <c r="M88" s="433">
        <v>0.04</v>
      </c>
      <c r="N88" s="433">
        <v>0.01</v>
      </c>
      <c r="O88" s="433">
        <v>0</v>
      </c>
      <c r="P88" s="433">
        <v>0</v>
      </c>
      <c r="Q88" s="433">
        <f>SUM(J88:P88)</f>
        <v>0.15000000000000002</v>
      </c>
      <c r="R88" s="749">
        <f t="shared" si="18"/>
        <v>1323.6818400000002</v>
      </c>
      <c r="S88" s="749">
        <v>1103.0682000000002</v>
      </c>
      <c r="T88" s="434" t="s">
        <v>198</v>
      </c>
      <c r="U88" s="435" t="s">
        <v>1719</v>
      </c>
    </row>
    <row r="89" spans="1:21" ht="36" x14ac:dyDescent="0.3">
      <c r="A89" s="431" t="s">
        <v>2405</v>
      </c>
      <c r="B89" s="432" t="s">
        <v>2406</v>
      </c>
      <c r="C89" s="427" t="s">
        <v>2402</v>
      </c>
      <c r="D89" s="427">
        <v>18</v>
      </c>
      <c r="E89" s="428">
        <v>6.48</v>
      </c>
      <c r="F89" s="427">
        <v>27</v>
      </c>
      <c r="G89" s="427">
        <v>36</v>
      </c>
      <c r="H89" s="427" t="s">
        <v>333</v>
      </c>
      <c r="I89" s="869">
        <f>R89/(1-Q89)</f>
        <v>1434.5016000000001</v>
      </c>
      <c r="J89" s="433">
        <v>0.05</v>
      </c>
      <c r="K89" s="433">
        <v>0.02</v>
      </c>
      <c r="L89" s="433">
        <v>0.03</v>
      </c>
      <c r="M89" s="433">
        <v>0.04</v>
      </c>
      <c r="N89" s="433">
        <v>0.01</v>
      </c>
      <c r="O89" s="433">
        <v>0</v>
      </c>
      <c r="P89" s="433">
        <v>0</v>
      </c>
      <c r="Q89" s="433">
        <f>SUM(J89:P89)</f>
        <v>0.15000000000000002</v>
      </c>
      <c r="R89" s="749">
        <f t="shared" si="18"/>
        <v>1219.32636</v>
      </c>
      <c r="S89" s="749">
        <v>1016.1053000000001</v>
      </c>
      <c r="T89" s="434" t="s">
        <v>198</v>
      </c>
      <c r="U89" s="435" t="s">
        <v>1719</v>
      </c>
    </row>
    <row r="90" spans="1:21" ht="18" x14ac:dyDescent="0.3">
      <c r="A90" s="421" t="s">
        <v>2589</v>
      </c>
      <c r="B90" s="422"/>
      <c r="C90" s="423"/>
      <c r="D90" s="423"/>
      <c r="E90" s="423"/>
      <c r="F90" s="423"/>
      <c r="G90" s="423"/>
      <c r="H90" s="423"/>
      <c r="I90" s="854"/>
      <c r="J90" s="423"/>
      <c r="K90" s="423"/>
      <c r="L90" s="423"/>
      <c r="M90" s="423"/>
      <c r="N90" s="423"/>
      <c r="O90" s="423"/>
      <c r="P90" s="423"/>
      <c r="Q90" s="423"/>
      <c r="R90" s="854"/>
      <c r="S90" s="854"/>
      <c r="T90" s="423"/>
      <c r="U90" s="423"/>
    </row>
    <row r="91" spans="1:21" s="448" customFormat="1" ht="36" x14ac:dyDescent="0.3">
      <c r="A91" s="457" t="s">
        <v>2587</v>
      </c>
      <c r="B91" s="457" t="s">
        <v>2588</v>
      </c>
      <c r="C91" s="680" t="s">
        <v>2589</v>
      </c>
      <c r="D91" s="452">
        <v>12</v>
      </c>
      <c r="E91" s="452">
        <v>8.64</v>
      </c>
      <c r="F91" s="452">
        <v>40</v>
      </c>
      <c r="G91" s="452">
        <v>18</v>
      </c>
      <c r="H91" s="427" t="s">
        <v>17</v>
      </c>
      <c r="I91" s="868">
        <f>R91/(1-Q91)</f>
        <v>1434.5016000000001</v>
      </c>
      <c r="J91" s="429">
        <v>0.05</v>
      </c>
      <c r="K91" s="429">
        <v>0.02</v>
      </c>
      <c r="L91" s="429">
        <v>0.03</v>
      </c>
      <c r="M91" s="429">
        <v>0.04</v>
      </c>
      <c r="N91" s="429">
        <v>0.01</v>
      </c>
      <c r="O91" s="429">
        <v>0</v>
      </c>
      <c r="P91" s="429">
        <v>0</v>
      </c>
      <c r="Q91" s="429">
        <f t="shared" ref="Q91:Q93" si="19">SUM(J91:P91)</f>
        <v>0.15000000000000002</v>
      </c>
      <c r="R91" s="960">
        <f t="shared" ref="R91:R93" si="20">S91*1.2</f>
        <v>1219.32636</v>
      </c>
      <c r="S91" s="960">
        <v>1016.1053000000001</v>
      </c>
      <c r="T91" s="428" t="s">
        <v>198</v>
      </c>
      <c r="U91" s="430" t="s">
        <v>1719</v>
      </c>
    </row>
    <row r="92" spans="1:21" s="448" customFormat="1" ht="36" x14ac:dyDescent="0.3">
      <c r="A92" s="457" t="s">
        <v>2590</v>
      </c>
      <c r="B92" s="457" t="s">
        <v>2591</v>
      </c>
      <c r="C92" s="680" t="s">
        <v>2589</v>
      </c>
      <c r="D92" s="452">
        <v>12</v>
      </c>
      <c r="E92" s="452">
        <v>8.64</v>
      </c>
      <c r="F92" s="452">
        <v>40</v>
      </c>
      <c r="G92" s="452">
        <v>18</v>
      </c>
      <c r="H92" s="427" t="s">
        <v>17</v>
      </c>
      <c r="I92" s="868">
        <f t="shared" ref="I92:I93" si="21">R92/(1-Q92)</f>
        <v>1557.2727529411768</v>
      </c>
      <c r="J92" s="429">
        <v>0.05</v>
      </c>
      <c r="K92" s="429">
        <v>0.02</v>
      </c>
      <c r="L92" s="429">
        <v>0.03</v>
      </c>
      <c r="M92" s="429">
        <v>0.04</v>
      </c>
      <c r="N92" s="429">
        <v>0.01</v>
      </c>
      <c r="O92" s="429">
        <v>0</v>
      </c>
      <c r="P92" s="429">
        <v>0</v>
      </c>
      <c r="Q92" s="429">
        <f t="shared" si="19"/>
        <v>0.15000000000000002</v>
      </c>
      <c r="R92" s="960">
        <f t="shared" si="20"/>
        <v>1323.6818400000002</v>
      </c>
      <c r="S92" s="960">
        <v>1103.0682000000002</v>
      </c>
      <c r="T92" s="428" t="s">
        <v>198</v>
      </c>
      <c r="U92" s="430" t="s">
        <v>1719</v>
      </c>
    </row>
    <row r="93" spans="1:21" s="448" customFormat="1" ht="36" x14ac:dyDescent="0.3">
      <c r="A93" s="457" t="s">
        <v>2592</v>
      </c>
      <c r="B93" s="457" t="s">
        <v>2593</v>
      </c>
      <c r="C93" s="680" t="s">
        <v>2589</v>
      </c>
      <c r="D93" s="452">
        <v>12</v>
      </c>
      <c r="E93" s="452">
        <v>8.64</v>
      </c>
      <c r="F93" s="452">
        <v>40</v>
      </c>
      <c r="G93" s="452">
        <v>18</v>
      </c>
      <c r="H93" s="427" t="s">
        <v>17</v>
      </c>
      <c r="I93" s="868">
        <f t="shared" si="21"/>
        <v>1434.5016000000001</v>
      </c>
      <c r="J93" s="429">
        <v>0.05</v>
      </c>
      <c r="K93" s="429">
        <v>0.02</v>
      </c>
      <c r="L93" s="429">
        <v>0.03</v>
      </c>
      <c r="M93" s="429">
        <v>0.04</v>
      </c>
      <c r="N93" s="429">
        <v>0.01</v>
      </c>
      <c r="O93" s="429">
        <v>0</v>
      </c>
      <c r="P93" s="429">
        <v>0</v>
      </c>
      <c r="Q93" s="429">
        <f t="shared" si="19"/>
        <v>0.15000000000000002</v>
      </c>
      <c r="R93" s="960">
        <f t="shared" si="20"/>
        <v>1219.32636</v>
      </c>
      <c r="S93" s="960">
        <v>1016.1053000000001</v>
      </c>
      <c r="T93" s="428" t="s">
        <v>198</v>
      </c>
      <c r="U93" s="430" t="s">
        <v>1719</v>
      </c>
    </row>
    <row r="94" spans="1:21" ht="18" x14ac:dyDescent="0.3">
      <c r="A94" s="959"/>
      <c r="B94" s="437"/>
      <c r="C94" s="438"/>
      <c r="D94" s="438"/>
      <c r="E94" s="439"/>
      <c r="F94" s="438"/>
      <c r="G94" s="438"/>
      <c r="H94" s="438"/>
      <c r="I94" s="958"/>
      <c r="J94" s="440"/>
      <c r="K94" s="440"/>
      <c r="L94" s="440"/>
      <c r="M94" s="440"/>
      <c r="N94" s="440"/>
      <c r="O94" s="440"/>
      <c r="P94" s="440"/>
      <c r="Q94" s="440"/>
      <c r="R94" s="753"/>
      <c r="S94" s="753"/>
      <c r="T94" s="441"/>
      <c r="U94" s="442"/>
    </row>
    <row r="95" spans="1:21" ht="18" x14ac:dyDescent="0.3">
      <c r="A95" s="436"/>
      <c r="B95" s="437"/>
      <c r="C95" s="438"/>
      <c r="D95" s="438"/>
      <c r="E95" s="439"/>
      <c r="F95" s="438"/>
      <c r="G95" s="438"/>
      <c r="H95" s="438"/>
      <c r="I95" s="856"/>
      <c r="J95" s="440"/>
      <c r="K95" s="440"/>
      <c r="L95" s="440"/>
      <c r="M95" s="440"/>
      <c r="N95" s="440"/>
      <c r="O95" s="440"/>
      <c r="P95" s="440"/>
      <c r="Q95" s="440"/>
      <c r="R95" s="856"/>
      <c r="S95" s="856"/>
      <c r="T95" s="441"/>
      <c r="U95" s="442"/>
    </row>
    <row r="96" spans="1:21" ht="18" x14ac:dyDescent="0.3">
      <c r="A96" s="421" t="s">
        <v>2407</v>
      </c>
      <c r="B96" s="443"/>
      <c r="C96" s="443"/>
      <c r="D96" s="443"/>
      <c r="E96" s="443"/>
      <c r="F96" s="443"/>
      <c r="G96" s="443"/>
      <c r="H96" s="443"/>
      <c r="I96" s="870"/>
      <c r="J96" s="443"/>
      <c r="K96" s="443"/>
      <c r="L96" s="443"/>
      <c r="M96" s="443"/>
      <c r="N96" s="443"/>
      <c r="O96" s="443"/>
      <c r="P96" s="443"/>
      <c r="Q96" s="443"/>
      <c r="R96" s="857"/>
      <c r="S96" s="857"/>
      <c r="T96" s="444"/>
      <c r="U96" s="445"/>
    </row>
    <row r="97" spans="1:21" ht="15.6" x14ac:dyDescent="0.3">
      <c r="A97" s="989" t="s">
        <v>2408</v>
      </c>
      <c r="B97" s="989"/>
      <c r="C97" s="989"/>
      <c r="D97" s="989"/>
      <c r="E97" s="989"/>
      <c r="F97" s="989"/>
      <c r="G97" s="989"/>
      <c r="H97" s="989"/>
      <c r="I97" s="989"/>
      <c r="J97" s="989"/>
      <c r="K97" s="989"/>
      <c r="L97" s="989"/>
      <c r="M97" s="989"/>
      <c r="N97" s="989"/>
      <c r="O97" s="989"/>
      <c r="P97" s="989"/>
      <c r="Q97" s="961"/>
      <c r="R97" s="858"/>
      <c r="S97" s="858"/>
      <c r="T97" s="446"/>
      <c r="U97" s="447"/>
    </row>
    <row r="98" spans="1:21" s="448" customFormat="1" ht="36" x14ac:dyDescent="0.3">
      <c r="A98" s="425" t="s">
        <v>2494</v>
      </c>
      <c r="B98" s="426" t="s">
        <v>2409</v>
      </c>
      <c r="C98" s="427" t="s">
        <v>2410</v>
      </c>
      <c r="D98" s="427">
        <v>18</v>
      </c>
      <c r="E98" s="428">
        <v>6.48</v>
      </c>
      <c r="F98" s="427">
        <v>27</v>
      </c>
      <c r="G98" s="427">
        <v>36</v>
      </c>
      <c r="H98" s="427" t="s">
        <v>17</v>
      </c>
      <c r="I98" s="868">
        <f>R98/(1-Q98)</f>
        <v>1625.3254588235295</v>
      </c>
      <c r="J98" s="429">
        <v>0.05</v>
      </c>
      <c r="K98" s="429">
        <v>0.02</v>
      </c>
      <c r="L98" s="429">
        <v>0.03</v>
      </c>
      <c r="M98" s="429">
        <v>0.04</v>
      </c>
      <c r="N98" s="429">
        <v>0.01</v>
      </c>
      <c r="O98" s="429">
        <v>0</v>
      </c>
      <c r="P98" s="429">
        <v>0</v>
      </c>
      <c r="Q98" s="429">
        <f>SUM(J98:P98)</f>
        <v>0.15000000000000002</v>
      </c>
      <c r="R98" s="749">
        <f t="shared" ref="R98" si="22">S98*1.2</f>
        <v>1381.52664</v>
      </c>
      <c r="S98" s="749">
        <v>1151.2722000000001</v>
      </c>
      <c r="T98" s="428" t="s">
        <v>198</v>
      </c>
      <c r="U98" s="430" t="s">
        <v>1719</v>
      </c>
    </row>
    <row r="99" spans="1:21" ht="18" x14ac:dyDescent="0.3">
      <c r="A99" s="238" t="s">
        <v>2495</v>
      </c>
      <c r="B99" s="436"/>
      <c r="C99" s="436"/>
      <c r="D99" s="436"/>
      <c r="E99" s="436"/>
      <c r="F99" s="436"/>
      <c r="G99" s="436"/>
      <c r="H99" s="436"/>
      <c r="I99" s="859"/>
      <c r="J99" s="436"/>
      <c r="K99" s="436"/>
      <c r="L99" s="436"/>
      <c r="M99" s="436"/>
      <c r="N99" s="436"/>
      <c r="O99" s="436"/>
      <c r="P99" s="436"/>
      <c r="Q99" s="436"/>
      <c r="R99" s="859"/>
      <c r="S99" s="859"/>
      <c r="T99" s="436"/>
      <c r="U99" s="436"/>
    </row>
    <row r="100" spans="1:21" ht="18" x14ac:dyDescent="0.3">
      <c r="A100" s="238"/>
      <c r="B100" s="436"/>
      <c r="C100" s="436"/>
      <c r="D100" s="436"/>
      <c r="E100" s="436"/>
      <c r="F100" s="436"/>
      <c r="G100" s="436"/>
      <c r="H100" s="436"/>
      <c r="I100" s="859"/>
      <c r="J100" s="436"/>
      <c r="K100" s="436"/>
      <c r="L100" s="436"/>
      <c r="M100" s="436"/>
      <c r="N100" s="436"/>
      <c r="O100" s="436"/>
      <c r="P100" s="436"/>
      <c r="Q100" s="436"/>
      <c r="R100" s="859"/>
      <c r="S100" s="859"/>
      <c r="T100" s="436"/>
      <c r="U100" s="436"/>
    </row>
    <row r="101" spans="1:21" ht="18" x14ac:dyDescent="0.3">
      <c r="A101" s="421" t="s">
        <v>2411</v>
      </c>
      <c r="B101" s="443"/>
      <c r="C101" s="443"/>
      <c r="D101" s="443"/>
      <c r="E101" s="443"/>
      <c r="F101" s="443"/>
      <c r="G101" s="443"/>
      <c r="H101" s="443"/>
      <c r="I101" s="870"/>
      <c r="J101" s="443"/>
      <c r="K101" s="443"/>
      <c r="L101" s="443"/>
      <c r="M101" s="443"/>
      <c r="N101" s="443"/>
      <c r="O101" s="443"/>
      <c r="P101" s="443"/>
      <c r="Q101" s="443"/>
      <c r="R101" s="857"/>
      <c r="S101" s="857"/>
      <c r="T101" s="444"/>
      <c r="U101" s="445"/>
    </row>
    <row r="102" spans="1:21" ht="15.6" x14ac:dyDescent="0.3">
      <c r="A102" s="989" t="s">
        <v>2412</v>
      </c>
      <c r="B102" s="989"/>
      <c r="C102" s="989"/>
      <c r="D102" s="989"/>
      <c r="E102" s="989"/>
      <c r="F102" s="989"/>
      <c r="G102" s="989"/>
      <c r="H102" s="989"/>
      <c r="I102" s="989"/>
      <c r="J102" s="989"/>
      <c r="K102" s="989"/>
      <c r="L102" s="989"/>
      <c r="M102" s="989"/>
      <c r="N102" s="989"/>
      <c r="O102" s="989"/>
      <c r="P102" s="989"/>
      <c r="Q102" s="961"/>
      <c r="R102" s="858"/>
      <c r="S102" s="858"/>
      <c r="T102" s="446"/>
      <c r="U102" s="447"/>
    </row>
    <row r="103" spans="1:21" ht="36" x14ac:dyDescent="0.3">
      <c r="A103" s="449" t="s">
        <v>2413</v>
      </c>
      <c r="B103" s="450" t="s">
        <v>2414</v>
      </c>
      <c r="C103" s="451" t="s">
        <v>2415</v>
      </c>
      <c r="D103" s="452">
        <v>14</v>
      </c>
      <c r="E103" s="452">
        <v>5.04</v>
      </c>
      <c r="F103" s="452">
        <v>23</v>
      </c>
      <c r="G103" s="452">
        <v>36</v>
      </c>
      <c r="H103" s="427" t="s">
        <v>17</v>
      </c>
      <c r="I103" s="869">
        <f>R103/(1-Q103)</f>
        <v>1563.6272470588235</v>
      </c>
      <c r="J103" s="433">
        <v>0.05</v>
      </c>
      <c r="K103" s="433">
        <v>0.02</v>
      </c>
      <c r="L103" s="433">
        <v>0.03</v>
      </c>
      <c r="M103" s="433">
        <v>0.04</v>
      </c>
      <c r="N103" s="433">
        <v>0.01</v>
      </c>
      <c r="O103" s="433">
        <v>0</v>
      </c>
      <c r="P103" s="433">
        <v>0</v>
      </c>
      <c r="Q103" s="433">
        <f>SUM(J103:P103)</f>
        <v>0.15000000000000002</v>
      </c>
      <c r="R103" s="749">
        <f t="shared" ref="R103:R104" si="23">S103*1.2</f>
        <v>1329.0831599999999</v>
      </c>
      <c r="S103" s="749">
        <v>1107.5692999999999</v>
      </c>
      <c r="T103" s="434" t="s">
        <v>198</v>
      </c>
      <c r="U103" s="435" t="s">
        <v>1719</v>
      </c>
    </row>
    <row r="104" spans="1:21" ht="36" x14ac:dyDescent="0.3">
      <c r="A104" s="449" t="s">
        <v>2416</v>
      </c>
      <c r="B104" s="450" t="s">
        <v>2417</v>
      </c>
      <c r="C104" s="451" t="s">
        <v>2415</v>
      </c>
      <c r="D104" s="452">
        <v>14</v>
      </c>
      <c r="E104" s="452">
        <v>5.04</v>
      </c>
      <c r="F104" s="452">
        <v>23</v>
      </c>
      <c r="G104" s="452">
        <v>36</v>
      </c>
      <c r="H104" s="427" t="s">
        <v>17</v>
      </c>
      <c r="I104" s="869">
        <f>R104/(1-Q104)</f>
        <v>1563.6272470588235</v>
      </c>
      <c r="J104" s="433">
        <v>0.05</v>
      </c>
      <c r="K104" s="433">
        <v>0.02</v>
      </c>
      <c r="L104" s="433">
        <v>0.03</v>
      </c>
      <c r="M104" s="433">
        <v>0.04</v>
      </c>
      <c r="N104" s="433">
        <v>0.01</v>
      </c>
      <c r="O104" s="433">
        <v>0</v>
      </c>
      <c r="P104" s="433">
        <v>0</v>
      </c>
      <c r="Q104" s="433">
        <f>SUM(J104:P104)</f>
        <v>0.15000000000000002</v>
      </c>
      <c r="R104" s="749">
        <f t="shared" si="23"/>
        <v>1329.0831599999999</v>
      </c>
      <c r="S104" s="749">
        <v>1107.5692999999999</v>
      </c>
      <c r="T104" s="434" t="s">
        <v>198</v>
      </c>
      <c r="U104" s="435" t="s">
        <v>1719</v>
      </c>
    </row>
    <row r="105" spans="1:21" ht="18" x14ac:dyDescent="0.3">
      <c r="A105" s="453"/>
      <c r="B105" s="454"/>
      <c r="C105" s="453"/>
      <c r="D105" s="455"/>
      <c r="E105" s="455"/>
      <c r="F105" s="455"/>
      <c r="G105" s="455"/>
      <c r="H105" s="438"/>
      <c r="I105" s="856"/>
      <c r="J105" s="440"/>
      <c r="K105" s="440"/>
      <c r="L105" s="440"/>
      <c r="M105" s="440"/>
      <c r="N105" s="440"/>
      <c r="O105" s="440"/>
      <c r="P105" s="440"/>
      <c r="Q105" s="440"/>
      <c r="R105" s="860"/>
      <c r="S105" s="860"/>
      <c r="T105" s="453"/>
      <c r="U105" s="453"/>
    </row>
    <row r="106" spans="1:21" ht="18" x14ac:dyDescent="0.3">
      <c r="A106" s="421" t="s">
        <v>2418</v>
      </c>
      <c r="B106" s="443"/>
      <c r="C106" s="443"/>
      <c r="D106" s="443"/>
      <c r="E106" s="443"/>
      <c r="F106" s="443"/>
      <c r="G106" s="443"/>
      <c r="H106" s="443"/>
      <c r="I106" s="870"/>
      <c r="J106" s="443"/>
      <c r="K106" s="443"/>
      <c r="L106" s="443"/>
      <c r="M106" s="443"/>
      <c r="N106" s="443"/>
      <c r="O106" s="443"/>
      <c r="P106" s="443"/>
      <c r="Q106" s="443"/>
      <c r="R106" s="857"/>
      <c r="S106" s="857"/>
      <c r="T106" s="444"/>
      <c r="U106" s="445"/>
    </row>
    <row r="107" spans="1:21" ht="15.6" x14ac:dyDescent="0.3">
      <c r="A107" s="989" t="s">
        <v>2419</v>
      </c>
      <c r="B107" s="989"/>
      <c r="C107" s="989"/>
      <c r="D107" s="989"/>
      <c r="E107" s="989"/>
      <c r="F107" s="989"/>
      <c r="G107" s="989"/>
      <c r="H107" s="989"/>
      <c r="I107" s="989"/>
      <c r="J107" s="989"/>
      <c r="K107" s="989"/>
      <c r="L107" s="989"/>
      <c r="M107" s="989"/>
      <c r="N107" s="989"/>
      <c r="O107" s="989"/>
      <c r="P107" s="989"/>
      <c r="Q107" s="961"/>
      <c r="R107" s="858"/>
      <c r="S107" s="858"/>
      <c r="T107" s="446"/>
      <c r="U107" s="447"/>
    </row>
    <row r="108" spans="1:21" ht="36" x14ac:dyDescent="0.3">
      <c r="A108" s="456" t="s">
        <v>2420</v>
      </c>
      <c r="B108" s="457" t="s">
        <v>2421</v>
      </c>
      <c r="C108" s="451" t="s">
        <v>2415</v>
      </c>
      <c r="D108" s="458">
        <v>18</v>
      </c>
      <c r="E108" s="458">
        <v>6.48</v>
      </c>
      <c r="F108" s="458">
        <v>30</v>
      </c>
      <c r="G108" s="458">
        <v>36</v>
      </c>
      <c r="H108" s="427" t="s">
        <v>17</v>
      </c>
      <c r="I108" s="869">
        <f>R108/(1-Q108)</f>
        <v>1506.2477647058822</v>
      </c>
      <c r="J108" s="433">
        <v>0.05</v>
      </c>
      <c r="K108" s="433">
        <v>0.02</v>
      </c>
      <c r="L108" s="433">
        <v>0.03</v>
      </c>
      <c r="M108" s="433">
        <v>0.04</v>
      </c>
      <c r="N108" s="433">
        <v>0.01</v>
      </c>
      <c r="O108" s="433">
        <v>0</v>
      </c>
      <c r="P108" s="433">
        <v>0</v>
      </c>
      <c r="Q108" s="433">
        <f>SUM(J108:P108)</f>
        <v>0.15000000000000002</v>
      </c>
      <c r="R108" s="749">
        <f t="shared" ref="R108:R109" si="24">S108*1.2</f>
        <v>1280.3105999999998</v>
      </c>
      <c r="S108" s="749">
        <v>1066.9254999999998</v>
      </c>
      <c r="T108" s="434" t="s">
        <v>198</v>
      </c>
      <c r="U108" s="435" t="s">
        <v>1719</v>
      </c>
    </row>
    <row r="109" spans="1:21" ht="36" x14ac:dyDescent="0.3">
      <c r="A109" s="456" t="s">
        <v>2422</v>
      </c>
      <c r="B109" s="457" t="s">
        <v>2423</v>
      </c>
      <c r="C109" s="451" t="s">
        <v>2415</v>
      </c>
      <c r="D109" s="458">
        <v>18</v>
      </c>
      <c r="E109" s="458">
        <v>6.48</v>
      </c>
      <c r="F109" s="458">
        <v>30</v>
      </c>
      <c r="G109" s="458">
        <v>36</v>
      </c>
      <c r="H109" s="427" t="s">
        <v>17</v>
      </c>
      <c r="I109" s="869">
        <f>R109/(1-Q109)</f>
        <v>1506.2477647058822</v>
      </c>
      <c r="J109" s="433">
        <v>0.05</v>
      </c>
      <c r="K109" s="433">
        <v>0.02</v>
      </c>
      <c r="L109" s="433">
        <v>0.03</v>
      </c>
      <c r="M109" s="433">
        <v>0.04</v>
      </c>
      <c r="N109" s="433">
        <v>0.01</v>
      </c>
      <c r="O109" s="433">
        <v>0</v>
      </c>
      <c r="P109" s="433">
        <v>0</v>
      </c>
      <c r="Q109" s="433">
        <f>SUM(J109:P109)</f>
        <v>0.15000000000000002</v>
      </c>
      <c r="R109" s="749">
        <f t="shared" si="24"/>
        <v>1280.3105999999998</v>
      </c>
      <c r="S109" s="749">
        <v>1066.9254999999998</v>
      </c>
      <c r="T109" s="434" t="s">
        <v>198</v>
      </c>
      <c r="U109" s="435" t="s">
        <v>1719</v>
      </c>
    </row>
    <row r="110" spans="1:21" ht="18" x14ac:dyDescent="0.35">
      <c r="A110" s="459"/>
      <c r="B110" s="460"/>
      <c r="C110" s="459"/>
      <c r="D110" s="459"/>
      <c r="E110" s="459"/>
      <c r="F110" s="459"/>
      <c r="G110" s="459"/>
      <c r="H110" s="459"/>
      <c r="I110" s="861"/>
      <c r="J110" s="459"/>
      <c r="K110" s="459"/>
      <c r="L110" s="459"/>
      <c r="M110" s="459"/>
      <c r="N110" s="459"/>
      <c r="O110" s="459"/>
      <c r="P110" s="459"/>
      <c r="Q110" s="459"/>
      <c r="R110" s="861"/>
      <c r="S110" s="861"/>
      <c r="T110" s="459"/>
      <c r="U110" s="459"/>
    </row>
    <row r="111" spans="1:21" ht="18" x14ac:dyDescent="0.3">
      <c r="A111" s="421" t="s">
        <v>2966</v>
      </c>
      <c r="B111" s="443"/>
      <c r="C111" s="443"/>
      <c r="D111" s="443"/>
      <c r="E111" s="443"/>
      <c r="F111" s="443"/>
      <c r="G111" s="443"/>
      <c r="H111" s="443"/>
      <c r="I111" s="870"/>
      <c r="J111" s="443"/>
      <c r="K111" s="443"/>
      <c r="L111" s="443"/>
      <c r="M111" s="443"/>
      <c r="N111" s="443"/>
      <c r="O111" s="443"/>
      <c r="P111" s="443"/>
      <c r="Q111" s="443"/>
      <c r="R111" s="857"/>
      <c r="S111" s="857"/>
      <c r="T111" s="444"/>
      <c r="U111" s="445"/>
    </row>
    <row r="112" spans="1:21" ht="18" x14ac:dyDescent="0.3">
      <c r="A112" s="421" t="s">
        <v>2965</v>
      </c>
      <c r="B112" s="443"/>
      <c r="C112" s="443"/>
      <c r="D112" s="443"/>
      <c r="E112" s="443"/>
      <c r="F112" s="443"/>
      <c r="G112" s="443"/>
      <c r="H112" s="443"/>
      <c r="I112" s="870"/>
      <c r="J112" s="443"/>
      <c r="K112" s="443"/>
      <c r="L112" s="443"/>
      <c r="M112" s="443"/>
      <c r="N112" s="443"/>
      <c r="O112" s="443"/>
      <c r="P112" s="443"/>
      <c r="Q112" s="443"/>
      <c r="R112" s="857"/>
      <c r="S112" s="857"/>
      <c r="T112" s="444"/>
      <c r="U112" s="445"/>
    </row>
    <row r="113" spans="1:21" ht="18" x14ac:dyDescent="0.3">
      <c r="A113" s="421" t="s">
        <v>2967</v>
      </c>
      <c r="B113" s="443"/>
      <c r="C113" s="443"/>
      <c r="D113" s="443"/>
      <c r="E113" s="443"/>
      <c r="F113" s="443"/>
      <c r="G113" s="443"/>
      <c r="H113" s="443"/>
      <c r="I113" s="870"/>
      <c r="J113" s="443"/>
      <c r="K113" s="443"/>
      <c r="L113" s="443"/>
      <c r="M113" s="443"/>
      <c r="N113" s="443"/>
      <c r="O113" s="443"/>
      <c r="P113" s="443"/>
      <c r="Q113" s="443"/>
      <c r="R113" s="857"/>
      <c r="S113" s="857"/>
      <c r="T113" s="444"/>
      <c r="U113" s="445"/>
    </row>
    <row r="114" spans="1:21" ht="15.6" x14ac:dyDescent="0.3">
      <c r="A114" s="989" t="s">
        <v>2424</v>
      </c>
      <c r="B114" s="989"/>
      <c r="C114" s="989"/>
      <c r="D114" s="989"/>
      <c r="E114" s="989"/>
      <c r="F114" s="989"/>
      <c r="G114" s="989"/>
      <c r="H114" s="989"/>
      <c r="I114" s="989"/>
      <c r="J114" s="989"/>
      <c r="K114" s="989"/>
      <c r="L114" s="989"/>
      <c r="M114" s="989"/>
      <c r="N114" s="989"/>
      <c r="O114" s="989"/>
      <c r="P114" s="989"/>
      <c r="Q114" s="961"/>
      <c r="R114" s="858"/>
      <c r="S114" s="858"/>
      <c r="T114" s="446"/>
      <c r="U114" s="447"/>
    </row>
    <row r="115" spans="1:21" ht="36" x14ac:dyDescent="0.3">
      <c r="A115" s="456" t="s">
        <v>2425</v>
      </c>
      <c r="B115" s="456" t="s">
        <v>2426</v>
      </c>
      <c r="C115" s="461" t="s">
        <v>2427</v>
      </c>
      <c r="D115" s="458">
        <v>10</v>
      </c>
      <c r="E115" s="458">
        <v>3.6</v>
      </c>
      <c r="F115" s="458">
        <v>17</v>
      </c>
      <c r="G115" s="458">
        <v>42</v>
      </c>
      <c r="H115" s="427" t="s">
        <v>333</v>
      </c>
      <c r="I115" s="869">
        <f>R115/(1-Q115)</f>
        <v>1577.9648470588238</v>
      </c>
      <c r="J115" s="433">
        <v>0.05</v>
      </c>
      <c r="K115" s="433">
        <v>0.02</v>
      </c>
      <c r="L115" s="433">
        <v>0.03</v>
      </c>
      <c r="M115" s="433">
        <v>0.04</v>
      </c>
      <c r="N115" s="433">
        <v>0.01</v>
      </c>
      <c r="O115" s="433">
        <v>0</v>
      </c>
      <c r="P115" s="433">
        <v>0</v>
      </c>
      <c r="Q115" s="433">
        <f>SUM(J115:P115)</f>
        <v>0.15000000000000002</v>
      </c>
      <c r="R115" s="749">
        <f t="shared" ref="R115:R117" si="25">S115*1.2</f>
        <v>1341.2701200000001</v>
      </c>
      <c r="S115" s="749">
        <v>1117.7251000000001</v>
      </c>
      <c r="T115" s="434" t="s">
        <v>198</v>
      </c>
      <c r="U115" s="435" t="s">
        <v>1719</v>
      </c>
    </row>
    <row r="116" spans="1:21" ht="36" x14ac:dyDescent="0.3">
      <c r="A116" s="456" t="s">
        <v>2428</v>
      </c>
      <c r="B116" s="456" t="s">
        <v>2429</v>
      </c>
      <c r="C116" s="461" t="s">
        <v>2427</v>
      </c>
      <c r="D116" s="458">
        <v>10</v>
      </c>
      <c r="E116" s="458">
        <v>3.6</v>
      </c>
      <c r="F116" s="458">
        <v>17</v>
      </c>
      <c r="G116" s="458">
        <v>42</v>
      </c>
      <c r="H116" s="427" t="s">
        <v>17</v>
      </c>
      <c r="I116" s="869">
        <f>R116/(1-Q116)</f>
        <v>1719.973976470588</v>
      </c>
      <c r="J116" s="433">
        <v>0.05</v>
      </c>
      <c r="K116" s="433">
        <v>0.02</v>
      </c>
      <c r="L116" s="433">
        <v>0.03</v>
      </c>
      <c r="M116" s="433">
        <v>0.04</v>
      </c>
      <c r="N116" s="433">
        <v>0.01</v>
      </c>
      <c r="O116" s="433">
        <v>0</v>
      </c>
      <c r="P116" s="433">
        <v>0</v>
      </c>
      <c r="Q116" s="433">
        <f>SUM(J116:P116)</f>
        <v>0.15000000000000002</v>
      </c>
      <c r="R116" s="749">
        <f t="shared" si="25"/>
        <v>1461.9778799999997</v>
      </c>
      <c r="S116" s="749">
        <v>1218.3148999999999</v>
      </c>
      <c r="T116" s="434" t="s">
        <v>198</v>
      </c>
      <c r="U116" s="435" t="s">
        <v>1719</v>
      </c>
    </row>
    <row r="117" spans="1:21" ht="36" x14ac:dyDescent="0.3">
      <c r="A117" s="456" t="s">
        <v>2430</v>
      </c>
      <c r="B117" s="456" t="s">
        <v>2431</v>
      </c>
      <c r="C117" s="461" t="s">
        <v>2427</v>
      </c>
      <c r="D117" s="458">
        <v>10</v>
      </c>
      <c r="E117" s="458">
        <v>3.6</v>
      </c>
      <c r="F117" s="458">
        <v>17</v>
      </c>
      <c r="G117" s="458">
        <v>42</v>
      </c>
      <c r="H117" s="427" t="s">
        <v>17</v>
      </c>
      <c r="I117" s="869">
        <f>R117/(1-Q117)</f>
        <v>1577.9648470588238</v>
      </c>
      <c r="J117" s="433">
        <v>0.05</v>
      </c>
      <c r="K117" s="433">
        <v>0.02</v>
      </c>
      <c r="L117" s="433">
        <v>0.03</v>
      </c>
      <c r="M117" s="433">
        <v>0.04</v>
      </c>
      <c r="N117" s="433">
        <v>0.01</v>
      </c>
      <c r="O117" s="433">
        <v>0</v>
      </c>
      <c r="P117" s="433">
        <v>0</v>
      </c>
      <c r="Q117" s="433">
        <f>SUM(J117:P117)</f>
        <v>0.15000000000000002</v>
      </c>
      <c r="R117" s="749">
        <f t="shared" si="25"/>
        <v>1341.2701200000001</v>
      </c>
      <c r="S117" s="749">
        <v>1117.7251000000001</v>
      </c>
      <c r="T117" s="434" t="s">
        <v>198</v>
      </c>
      <c r="U117" s="435" t="s">
        <v>1719</v>
      </c>
    </row>
    <row r="118" spans="1:21" ht="36" x14ac:dyDescent="0.3">
      <c r="A118" s="457" t="s">
        <v>2594</v>
      </c>
      <c r="B118" s="457" t="s">
        <v>2595</v>
      </c>
      <c r="C118" s="680" t="s">
        <v>2713</v>
      </c>
      <c r="D118" s="452">
        <v>10</v>
      </c>
      <c r="E118" s="452">
        <v>3.5999999999999996</v>
      </c>
      <c r="F118" s="452">
        <v>16</v>
      </c>
      <c r="G118" s="452">
        <v>42</v>
      </c>
      <c r="H118" s="427" t="s">
        <v>17</v>
      </c>
      <c r="I118" s="868">
        <f t="shared" ref="I118:I125" si="26">R118/(1-Q118)</f>
        <v>1733.8608000000004</v>
      </c>
      <c r="J118" s="429">
        <v>0.05</v>
      </c>
      <c r="K118" s="429">
        <v>0.02</v>
      </c>
      <c r="L118" s="429">
        <v>0.03</v>
      </c>
      <c r="M118" s="429">
        <v>0.04</v>
      </c>
      <c r="N118" s="429">
        <v>0.01</v>
      </c>
      <c r="O118" s="429">
        <v>0</v>
      </c>
      <c r="P118" s="429">
        <v>0</v>
      </c>
      <c r="Q118" s="429">
        <f t="shared" ref="Q118:Q125" si="27">SUM(J118:P118)</f>
        <v>0.15000000000000002</v>
      </c>
      <c r="R118" s="960">
        <f t="shared" ref="R118:R125" si="28">S118*1.2</f>
        <v>1473.7816800000003</v>
      </c>
      <c r="S118" s="960">
        <v>1228.1514000000002</v>
      </c>
      <c r="T118" s="434" t="s">
        <v>198</v>
      </c>
      <c r="U118" s="435" t="s">
        <v>1719</v>
      </c>
    </row>
    <row r="119" spans="1:21" ht="36" x14ac:dyDescent="0.3">
      <c r="A119" s="457" t="s">
        <v>2596</v>
      </c>
      <c r="B119" s="457" t="s">
        <v>2597</v>
      </c>
      <c r="C119" s="680" t="s">
        <v>2713</v>
      </c>
      <c r="D119" s="452">
        <v>10</v>
      </c>
      <c r="E119" s="452">
        <v>3.5999999999999996</v>
      </c>
      <c r="F119" s="452">
        <v>16</v>
      </c>
      <c r="G119" s="452">
        <v>42</v>
      </c>
      <c r="H119" s="427" t="s">
        <v>17</v>
      </c>
      <c r="I119" s="868">
        <f t="shared" si="26"/>
        <v>1733.8608000000004</v>
      </c>
      <c r="J119" s="429">
        <v>0.05</v>
      </c>
      <c r="K119" s="429">
        <v>0.02</v>
      </c>
      <c r="L119" s="429">
        <v>0.03</v>
      </c>
      <c r="M119" s="429">
        <v>0.04</v>
      </c>
      <c r="N119" s="429">
        <v>0.01</v>
      </c>
      <c r="O119" s="429">
        <v>0</v>
      </c>
      <c r="P119" s="429">
        <v>0</v>
      </c>
      <c r="Q119" s="429">
        <f t="shared" si="27"/>
        <v>0.15000000000000002</v>
      </c>
      <c r="R119" s="960">
        <f t="shared" si="28"/>
        <v>1473.7816800000003</v>
      </c>
      <c r="S119" s="960">
        <v>1228.1514000000002</v>
      </c>
      <c r="T119" s="434" t="s">
        <v>198</v>
      </c>
      <c r="U119" s="435" t="s">
        <v>1719</v>
      </c>
    </row>
    <row r="120" spans="1:21" ht="36" x14ac:dyDescent="0.3">
      <c r="A120" s="457" t="s">
        <v>2598</v>
      </c>
      <c r="B120" s="457" t="s">
        <v>2599</v>
      </c>
      <c r="C120" s="680" t="s">
        <v>2713</v>
      </c>
      <c r="D120" s="452">
        <v>10</v>
      </c>
      <c r="E120" s="452">
        <v>3.5999999999999996</v>
      </c>
      <c r="F120" s="452">
        <v>16</v>
      </c>
      <c r="G120" s="452">
        <v>42</v>
      </c>
      <c r="H120" s="427" t="s">
        <v>17</v>
      </c>
      <c r="I120" s="868">
        <f t="shared" si="26"/>
        <v>1937.1900705882354</v>
      </c>
      <c r="J120" s="429">
        <v>0.05</v>
      </c>
      <c r="K120" s="429">
        <v>0.02</v>
      </c>
      <c r="L120" s="429">
        <v>0.03</v>
      </c>
      <c r="M120" s="429">
        <v>0.04</v>
      </c>
      <c r="N120" s="429">
        <v>0.01</v>
      </c>
      <c r="O120" s="429">
        <v>0</v>
      </c>
      <c r="P120" s="429">
        <v>0</v>
      </c>
      <c r="Q120" s="429">
        <f t="shared" si="27"/>
        <v>0.15000000000000002</v>
      </c>
      <c r="R120" s="960">
        <f t="shared" si="28"/>
        <v>1646.6115600000001</v>
      </c>
      <c r="S120" s="960">
        <v>1372.1763000000001</v>
      </c>
      <c r="T120" s="434" t="s">
        <v>198</v>
      </c>
      <c r="U120" s="435" t="s">
        <v>1719</v>
      </c>
    </row>
    <row r="121" spans="1:21" ht="36" x14ac:dyDescent="0.3">
      <c r="A121" s="457" t="s">
        <v>2600</v>
      </c>
      <c r="B121" s="457" t="s">
        <v>2601</v>
      </c>
      <c r="C121" s="680" t="s">
        <v>2713</v>
      </c>
      <c r="D121" s="452">
        <v>10</v>
      </c>
      <c r="E121" s="452">
        <v>3.5999999999999996</v>
      </c>
      <c r="F121" s="452">
        <v>16</v>
      </c>
      <c r="G121" s="452">
        <v>42</v>
      </c>
      <c r="H121" s="427" t="s">
        <v>17</v>
      </c>
      <c r="I121" s="868">
        <f t="shared" si="26"/>
        <v>1937.1900705882354</v>
      </c>
      <c r="J121" s="429">
        <v>0.05</v>
      </c>
      <c r="K121" s="429">
        <v>0.02</v>
      </c>
      <c r="L121" s="429">
        <v>0.03</v>
      </c>
      <c r="M121" s="429">
        <v>0.04</v>
      </c>
      <c r="N121" s="429">
        <v>0.01</v>
      </c>
      <c r="O121" s="429">
        <v>0</v>
      </c>
      <c r="P121" s="429">
        <v>0</v>
      </c>
      <c r="Q121" s="429">
        <f t="shared" si="27"/>
        <v>0.15000000000000002</v>
      </c>
      <c r="R121" s="960">
        <f t="shared" si="28"/>
        <v>1646.6115600000001</v>
      </c>
      <c r="S121" s="960">
        <v>1372.1763000000001</v>
      </c>
      <c r="T121" s="434" t="s">
        <v>198</v>
      </c>
      <c r="U121" s="435" t="s">
        <v>1719</v>
      </c>
    </row>
    <row r="122" spans="1:21" ht="36" x14ac:dyDescent="0.3">
      <c r="A122" s="457" t="s">
        <v>2602</v>
      </c>
      <c r="B122" s="457" t="s">
        <v>2603</v>
      </c>
      <c r="C122" s="680" t="s">
        <v>2713</v>
      </c>
      <c r="D122" s="452">
        <v>10</v>
      </c>
      <c r="E122" s="452">
        <v>3.5999999999999996</v>
      </c>
      <c r="F122" s="452">
        <v>16</v>
      </c>
      <c r="G122" s="452">
        <v>42</v>
      </c>
      <c r="H122" s="427" t="s">
        <v>17</v>
      </c>
      <c r="I122" s="868">
        <f t="shared" si="26"/>
        <v>1733.8608000000004</v>
      </c>
      <c r="J122" s="429">
        <v>0.05</v>
      </c>
      <c r="K122" s="429">
        <v>0.02</v>
      </c>
      <c r="L122" s="429">
        <v>0.03</v>
      </c>
      <c r="M122" s="429">
        <v>0.04</v>
      </c>
      <c r="N122" s="429">
        <v>0.01</v>
      </c>
      <c r="O122" s="429">
        <v>0</v>
      </c>
      <c r="P122" s="429">
        <v>0</v>
      </c>
      <c r="Q122" s="429">
        <f t="shared" si="27"/>
        <v>0.15000000000000002</v>
      </c>
      <c r="R122" s="960">
        <f t="shared" si="28"/>
        <v>1473.7816800000003</v>
      </c>
      <c r="S122" s="960">
        <v>1228.1514000000002</v>
      </c>
      <c r="T122" s="434" t="s">
        <v>198</v>
      </c>
      <c r="U122" s="435" t="s">
        <v>1719</v>
      </c>
    </row>
    <row r="123" spans="1:21" ht="36" x14ac:dyDescent="0.3">
      <c r="A123" s="457" t="s">
        <v>2604</v>
      </c>
      <c r="B123" s="457" t="s">
        <v>2605</v>
      </c>
      <c r="C123" s="680" t="s">
        <v>2713</v>
      </c>
      <c r="D123" s="452">
        <v>10</v>
      </c>
      <c r="E123" s="452">
        <v>3.5999999999999996</v>
      </c>
      <c r="F123" s="452">
        <v>16</v>
      </c>
      <c r="G123" s="452">
        <v>42</v>
      </c>
      <c r="H123" s="427" t="s">
        <v>17</v>
      </c>
      <c r="I123" s="868">
        <f t="shared" si="26"/>
        <v>1733.8608000000004</v>
      </c>
      <c r="J123" s="429">
        <v>0.05</v>
      </c>
      <c r="K123" s="429">
        <v>0.02</v>
      </c>
      <c r="L123" s="429">
        <v>0.03</v>
      </c>
      <c r="M123" s="429">
        <v>0.04</v>
      </c>
      <c r="N123" s="429">
        <v>0.01</v>
      </c>
      <c r="O123" s="429">
        <v>0</v>
      </c>
      <c r="P123" s="429">
        <v>0</v>
      </c>
      <c r="Q123" s="429">
        <f t="shared" si="27"/>
        <v>0.15000000000000002</v>
      </c>
      <c r="R123" s="960">
        <f t="shared" si="28"/>
        <v>1473.7816800000003</v>
      </c>
      <c r="S123" s="960">
        <v>1228.1514000000002</v>
      </c>
      <c r="T123" s="434" t="s">
        <v>198</v>
      </c>
      <c r="U123" s="435" t="s">
        <v>1719</v>
      </c>
    </row>
    <row r="124" spans="1:21" ht="36" x14ac:dyDescent="0.3">
      <c r="A124" s="457" t="s">
        <v>2606</v>
      </c>
      <c r="B124" s="457" t="s">
        <v>2607</v>
      </c>
      <c r="C124" s="680" t="s">
        <v>2713</v>
      </c>
      <c r="D124" s="452">
        <v>10</v>
      </c>
      <c r="E124" s="452">
        <v>3.5999999999999996</v>
      </c>
      <c r="F124" s="452">
        <v>16</v>
      </c>
      <c r="G124" s="452">
        <v>42</v>
      </c>
      <c r="H124" s="427" t="s">
        <v>17</v>
      </c>
      <c r="I124" s="868">
        <f t="shared" si="26"/>
        <v>1937.1900705882354</v>
      </c>
      <c r="J124" s="429">
        <v>0.05</v>
      </c>
      <c r="K124" s="429">
        <v>0.02</v>
      </c>
      <c r="L124" s="429">
        <v>0.03</v>
      </c>
      <c r="M124" s="429">
        <v>0.04</v>
      </c>
      <c r="N124" s="429">
        <v>0.01</v>
      </c>
      <c r="O124" s="429">
        <v>0</v>
      </c>
      <c r="P124" s="429">
        <v>0</v>
      </c>
      <c r="Q124" s="429">
        <f t="shared" si="27"/>
        <v>0.15000000000000002</v>
      </c>
      <c r="R124" s="960">
        <f t="shared" si="28"/>
        <v>1646.6115600000001</v>
      </c>
      <c r="S124" s="960">
        <v>1372.1763000000001</v>
      </c>
      <c r="T124" s="434" t="s">
        <v>198</v>
      </c>
      <c r="U124" s="435" t="s">
        <v>1719</v>
      </c>
    </row>
    <row r="125" spans="1:21" ht="36" x14ac:dyDescent="0.3">
      <c r="A125" s="457" t="s">
        <v>2608</v>
      </c>
      <c r="B125" s="457" t="s">
        <v>2964</v>
      </c>
      <c r="C125" s="680" t="s">
        <v>2713</v>
      </c>
      <c r="D125" s="452">
        <v>10</v>
      </c>
      <c r="E125" s="452">
        <v>3.5999999999999996</v>
      </c>
      <c r="F125" s="452">
        <v>16</v>
      </c>
      <c r="G125" s="452">
        <v>42</v>
      </c>
      <c r="H125" s="427" t="s">
        <v>17</v>
      </c>
      <c r="I125" s="868">
        <f t="shared" si="26"/>
        <v>1937.1900705882354</v>
      </c>
      <c r="J125" s="429">
        <v>0.05</v>
      </c>
      <c r="K125" s="429">
        <v>0.02</v>
      </c>
      <c r="L125" s="429">
        <v>0.03</v>
      </c>
      <c r="M125" s="429">
        <v>0.04</v>
      </c>
      <c r="N125" s="429">
        <v>0.01</v>
      </c>
      <c r="O125" s="429">
        <v>0</v>
      </c>
      <c r="P125" s="429">
        <v>0</v>
      </c>
      <c r="Q125" s="429">
        <f t="shared" si="27"/>
        <v>0.15000000000000002</v>
      </c>
      <c r="R125" s="960">
        <f t="shared" si="28"/>
        <v>1646.6115600000001</v>
      </c>
      <c r="S125" s="960">
        <v>1372.1763000000001</v>
      </c>
      <c r="T125" s="434" t="s">
        <v>198</v>
      </c>
      <c r="U125" s="435" t="s">
        <v>1719</v>
      </c>
    </row>
    <row r="126" spans="1:21" ht="18" x14ac:dyDescent="0.3">
      <c r="A126" s="681" t="s">
        <v>2609</v>
      </c>
      <c r="B126" s="444"/>
      <c r="C126" s="444"/>
      <c r="D126" s="444"/>
      <c r="E126" s="444"/>
      <c r="F126" s="444"/>
      <c r="G126" s="444"/>
      <c r="H126" s="444"/>
      <c r="I126" s="865"/>
      <c r="J126" s="444"/>
      <c r="K126" s="444"/>
      <c r="L126" s="444"/>
      <c r="M126" s="444"/>
      <c r="N126" s="444"/>
      <c r="O126" s="444"/>
      <c r="P126" s="444"/>
      <c r="Q126" s="444"/>
      <c r="R126" s="865"/>
      <c r="S126" s="865"/>
      <c r="T126" s="444"/>
      <c r="U126" s="445"/>
    </row>
    <row r="127" spans="1:21" ht="36" x14ac:dyDescent="0.3">
      <c r="A127" s="457" t="s">
        <v>2610</v>
      </c>
      <c r="B127" s="457" t="s">
        <v>2611</v>
      </c>
      <c r="C127" s="680" t="s">
        <v>2714</v>
      </c>
      <c r="D127" s="452">
        <v>10</v>
      </c>
      <c r="E127" s="452">
        <v>4.5</v>
      </c>
      <c r="F127" s="452">
        <v>19</v>
      </c>
      <c r="G127" s="452">
        <v>42</v>
      </c>
      <c r="H127" s="427" t="s">
        <v>17</v>
      </c>
      <c r="I127" s="868">
        <f t="shared" ref="I127:I137" si="29">R127/(1-Q127)</f>
        <v>1577.9648470588238</v>
      </c>
      <c r="J127" s="429">
        <v>0.05</v>
      </c>
      <c r="K127" s="429">
        <v>0.02</v>
      </c>
      <c r="L127" s="429">
        <v>0.03</v>
      </c>
      <c r="M127" s="429">
        <v>0.04</v>
      </c>
      <c r="N127" s="429">
        <v>0.01</v>
      </c>
      <c r="O127" s="429">
        <v>0</v>
      </c>
      <c r="P127" s="429">
        <v>0</v>
      </c>
      <c r="Q127" s="429">
        <f t="shared" ref="Q127:Q137" si="30">SUM(J127:P127)</f>
        <v>0.15000000000000002</v>
      </c>
      <c r="R127" s="960">
        <f t="shared" ref="R127:R137" si="31">S127*1.2</f>
        <v>1341.2701200000001</v>
      </c>
      <c r="S127" s="960">
        <v>1117.7251000000001</v>
      </c>
      <c r="T127" s="434" t="s">
        <v>198</v>
      </c>
      <c r="U127" s="435" t="s">
        <v>1719</v>
      </c>
    </row>
    <row r="128" spans="1:21" ht="36" x14ac:dyDescent="0.3">
      <c r="A128" s="457" t="s">
        <v>2612</v>
      </c>
      <c r="B128" s="457" t="s">
        <v>2613</v>
      </c>
      <c r="C128" s="680" t="s">
        <v>2714</v>
      </c>
      <c r="D128" s="452">
        <v>10</v>
      </c>
      <c r="E128" s="452">
        <v>4.5</v>
      </c>
      <c r="F128" s="452">
        <v>19</v>
      </c>
      <c r="G128" s="452">
        <v>42</v>
      </c>
      <c r="H128" s="427" t="s">
        <v>17</v>
      </c>
      <c r="I128" s="868">
        <f t="shared" si="29"/>
        <v>1719.973976470588</v>
      </c>
      <c r="J128" s="429">
        <v>0.05</v>
      </c>
      <c r="K128" s="429">
        <v>0.02</v>
      </c>
      <c r="L128" s="429">
        <v>0.03</v>
      </c>
      <c r="M128" s="429">
        <v>0.04</v>
      </c>
      <c r="N128" s="429">
        <v>0.01</v>
      </c>
      <c r="O128" s="429">
        <v>0</v>
      </c>
      <c r="P128" s="429">
        <v>0</v>
      </c>
      <c r="Q128" s="429">
        <f t="shared" si="30"/>
        <v>0.15000000000000002</v>
      </c>
      <c r="R128" s="960">
        <f t="shared" si="31"/>
        <v>1461.9778799999997</v>
      </c>
      <c r="S128" s="960">
        <v>1218.3148999999999</v>
      </c>
      <c r="T128" s="434" t="s">
        <v>198</v>
      </c>
      <c r="U128" s="435" t="s">
        <v>1719</v>
      </c>
    </row>
    <row r="129" spans="1:21" ht="36" x14ac:dyDescent="0.3">
      <c r="A129" s="457" t="s">
        <v>2614</v>
      </c>
      <c r="B129" s="457" t="s">
        <v>2615</v>
      </c>
      <c r="C129" s="680" t="s">
        <v>2714</v>
      </c>
      <c r="D129" s="452">
        <v>10</v>
      </c>
      <c r="E129" s="452">
        <v>4.5</v>
      </c>
      <c r="F129" s="452">
        <v>19</v>
      </c>
      <c r="G129" s="452">
        <v>42</v>
      </c>
      <c r="H129" s="427" t="s">
        <v>17</v>
      </c>
      <c r="I129" s="868">
        <f t="shared" si="29"/>
        <v>1577.9648470588238</v>
      </c>
      <c r="J129" s="429">
        <v>0.05</v>
      </c>
      <c r="K129" s="429">
        <v>0.02</v>
      </c>
      <c r="L129" s="429">
        <v>0.03</v>
      </c>
      <c r="M129" s="429">
        <v>0.04</v>
      </c>
      <c r="N129" s="429">
        <v>0.01</v>
      </c>
      <c r="O129" s="429">
        <v>0</v>
      </c>
      <c r="P129" s="429">
        <v>0</v>
      </c>
      <c r="Q129" s="429">
        <f t="shared" si="30"/>
        <v>0.15000000000000002</v>
      </c>
      <c r="R129" s="960">
        <f t="shared" si="31"/>
        <v>1341.2701200000001</v>
      </c>
      <c r="S129" s="960">
        <v>1117.7251000000001</v>
      </c>
      <c r="T129" s="434" t="s">
        <v>198</v>
      </c>
      <c r="U129" s="435" t="s">
        <v>1719</v>
      </c>
    </row>
    <row r="130" spans="1:21" ht="36" x14ac:dyDescent="0.3">
      <c r="A130" s="457" t="s">
        <v>2616</v>
      </c>
      <c r="B130" s="457" t="s">
        <v>2617</v>
      </c>
      <c r="C130" s="680" t="s">
        <v>2714</v>
      </c>
      <c r="D130" s="452">
        <v>10</v>
      </c>
      <c r="E130" s="452">
        <v>4.5</v>
      </c>
      <c r="F130" s="452">
        <v>18</v>
      </c>
      <c r="G130" s="452">
        <v>42</v>
      </c>
      <c r="H130" s="427" t="s">
        <v>17</v>
      </c>
      <c r="I130" s="868">
        <f t="shared" si="29"/>
        <v>1733.8608000000004</v>
      </c>
      <c r="J130" s="429">
        <v>0.05</v>
      </c>
      <c r="K130" s="429">
        <v>0.02</v>
      </c>
      <c r="L130" s="429">
        <v>0.03</v>
      </c>
      <c r="M130" s="429">
        <v>0.04</v>
      </c>
      <c r="N130" s="429">
        <v>0.01</v>
      </c>
      <c r="O130" s="429">
        <v>0</v>
      </c>
      <c r="P130" s="429">
        <v>0</v>
      </c>
      <c r="Q130" s="429">
        <f t="shared" si="30"/>
        <v>0.15000000000000002</v>
      </c>
      <c r="R130" s="960">
        <f t="shared" si="31"/>
        <v>1473.7816800000003</v>
      </c>
      <c r="S130" s="960">
        <v>1228.1514000000002</v>
      </c>
      <c r="T130" s="434" t="s">
        <v>198</v>
      </c>
      <c r="U130" s="435" t="s">
        <v>1719</v>
      </c>
    </row>
    <row r="131" spans="1:21" ht="36" x14ac:dyDescent="0.3">
      <c r="A131" s="457" t="s">
        <v>2618</v>
      </c>
      <c r="B131" s="457" t="s">
        <v>2619</v>
      </c>
      <c r="C131" s="680" t="s">
        <v>2714</v>
      </c>
      <c r="D131" s="452">
        <v>10</v>
      </c>
      <c r="E131" s="452">
        <v>4.5</v>
      </c>
      <c r="F131" s="452">
        <v>18</v>
      </c>
      <c r="G131" s="452">
        <v>42</v>
      </c>
      <c r="H131" s="427" t="s">
        <v>17</v>
      </c>
      <c r="I131" s="868">
        <f t="shared" si="29"/>
        <v>1733.8608000000004</v>
      </c>
      <c r="J131" s="429">
        <v>0.05</v>
      </c>
      <c r="K131" s="429">
        <v>0.02</v>
      </c>
      <c r="L131" s="429">
        <v>0.03</v>
      </c>
      <c r="M131" s="429">
        <v>0.04</v>
      </c>
      <c r="N131" s="429">
        <v>0.01</v>
      </c>
      <c r="O131" s="429">
        <v>0</v>
      </c>
      <c r="P131" s="429">
        <v>0</v>
      </c>
      <c r="Q131" s="429">
        <f t="shared" si="30"/>
        <v>0.15000000000000002</v>
      </c>
      <c r="R131" s="960">
        <f t="shared" si="31"/>
        <v>1473.7816800000003</v>
      </c>
      <c r="S131" s="960">
        <v>1228.1514000000002</v>
      </c>
      <c r="T131" s="434" t="s">
        <v>198</v>
      </c>
      <c r="U131" s="435" t="s">
        <v>1719</v>
      </c>
    </row>
    <row r="132" spans="1:21" ht="36" x14ac:dyDescent="0.3">
      <c r="A132" s="457" t="s">
        <v>2620</v>
      </c>
      <c r="B132" s="457" t="s">
        <v>2621</v>
      </c>
      <c r="C132" s="680" t="s">
        <v>2714</v>
      </c>
      <c r="D132" s="452">
        <v>10</v>
      </c>
      <c r="E132" s="452">
        <v>4.5</v>
      </c>
      <c r="F132" s="452">
        <v>18</v>
      </c>
      <c r="G132" s="452">
        <v>42</v>
      </c>
      <c r="H132" s="427" t="s">
        <v>17</v>
      </c>
      <c r="I132" s="868">
        <f t="shared" si="29"/>
        <v>1937.1900705882354</v>
      </c>
      <c r="J132" s="429">
        <v>0.05</v>
      </c>
      <c r="K132" s="429">
        <v>0.02</v>
      </c>
      <c r="L132" s="429">
        <v>0.03</v>
      </c>
      <c r="M132" s="429">
        <v>0.04</v>
      </c>
      <c r="N132" s="429">
        <v>0.01</v>
      </c>
      <c r="O132" s="429">
        <v>0</v>
      </c>
      <c r="P132" s="429">
        <v>0</v>
      </c>
      <c r="Q132" s="429">
        <f t="shared" si="30"/>
        <v>0.15000000000000002</v>
      </c>
      <c r="R132" s="960">
        <f t="shared" si="31"/>
        <v>1646.6115600000001</v>
      </c>
      <c r="S132" s="960">
        <v>1372.1763000000001</v>
      </c>
      <c r="T132" s="434" t="s">
        <v>198</v>
      </c>
      <c r="U132" s="435" t="s">
        <v>1719</v>
      </c>
    </row>
    <row r="133" spans="1:21" ht="36" x14ac:dyDescent="0.3">
      <c r="A133" s="457" t="s">
        <v>2622</v>
      </c>
      <c r="B133" s="457" t="s">
        <v>2623</v>
      </c>
      <c r="C133" s="680" t="s">
        <v>2714</v>
      </c>
      <c r="D133" s="452">
        <v>10</v>
      </c>
      <c r="E133" s="452">
        <v>4.5</v>
      </c>
      <c r="F133" s="452">
        <v>18</v>
      </c>
      <c r="G133" s="452">
        <v>42</v>
      </c>
      <c r="H133" s="427" t="s">
        <v>17</v>
      </c>
      <c r="I133" s="868">
        <f t="shared" si="29"/>
        <v>1937.1900705882354</v>
      </c>
      <c r="J133" s="429">
        <v>0.05</v>
      </c>
      <c r="K133" s="429">
        <v>0.02</v>
      </c>
      <c r="L133" s="429">
        <v>0.03</v>
      </c>
      <c r="M133" s="429">
        <v>0.04</v>
      </c>
      <c r="N133" s="429">
        <v>0.01</v>
      </c>
      <c r="O133" s="429">
        <v>0</v>
      </c>
      <c r="P133" s="429">
        <v>0</v>
      </c>
      <c r="Q133" s="429">
        <f t="shared" si="30"/>
        <v>0.15000000000000002</v>
      </c>
      <c r="R133" s="960">
        <f t="shared" si="31"/>
        <v>1646.6115600000001</v>
      </c>
      <c r="S133" s="960">
        <v>1372.1763000000001</v>
      </c>
      <c r="T133" s="434" t="s">
        <v>198</v>
      </c>
      <c r="U133" s="435" t="s">
        <v>1719</v>
      </c>
    </row>
    <row r="134" spans="1:21" ht="36" x14ac:dyDescent="0.3">
      <c r="A134" s="457" t="s">
        <v>2624</v>
      </c>
      <c r="B134" s="457" t="s">
        <v>2625</v>
      </c>
      <c r="C134" s="680" t="s">
        <v>2714</v>
      </c>
      <c r="D134" s="452">
        <v>10</v>
      </c>
      <c r="E134" s="452">
        <v>4.5</v>
      </c>
      <c r="F134" s="452">
        <v>18</v>
      </c>
      <c r="G134" s="452">
        <v>42</v>
      </c>
      <c r="H134" s="427" t="s">
        <v>17</v>
      </c>
      <c r="I134" s="868">
        <f t="shared" si="29"/>
        <v>1733.8608000000004</v>
      </c>
      <c r="J134" s="429">
        <v>0.05</v>
      </c>
      <c r="K134" s="429">
        <v>0.02</v>
      </c>
      <c r="L134" s="429">
        <v>0.03</v>
      </c>
      <c r="M134" s="429">
        <v>0.04</v>
      </c>
      <c r="N134" s="429">
        <v>0.01</v>
      </c>
      <c r="O134" s="429">
        <v>0</v>
      </c>
      <c r="P134" s="429">
        <v>0</v>
      </c>
      <c r="Q134" s="429">
        <f t="shared" si="30"/>
        <v>0.15000000000000002</v>
      </c>
      <c r="R134" s="960">
        <f t="shared" si="31"/>
        <v>1473.7816800000003</v>
      </c>
      <c r="S134" s="960">
        <v>1228.1514000000002</v>
      </c>
      <c r="T134" s="434" t="s">
        <v>198</v>
      </c>
      <c r="U134" s="435" t="s">
        <v>1719</v>
      </c>
    </row>
    <row r="135" spans="1:21" ht="36" x14ac:dyDescent="0.3">
      <c r="A135" s="457" t="s">
        <v>2626</v>
      </c>
      <c r="B135" s="457" t="s">
        <v>2627</v>
      </c>
      <c r="C135" s="680" t="s">
        <v>2714</v>
      </c>
      <c r="D135" s="452">
        <v>10</v>
      </c>
      <c r="E135" s="452">
        <v>4.5</v>
      </c>
      <c r="F135" s="452">
        <v>18</v>
      </c>
      <c r="G135" s="452">
        <v>42</v>
      </c>
      <c r="H135" s="427" t="s">
        <v>17</v>
      </c>
      <c r="I135" s="868">
        <f t="shared" si="29"/>
        <v>1733.8608000000004</v>
      </c>
      <c r="J135" s="429">
        <v>0.05</v>
      </c>
      <c r="K135" s="429">
        <v>0.02</v>
      </c>
      <c r="L135" s="429">
        <v>0.03</v>
      </c>
      <c r="M135" s="429">
        <v>0.04</v>
      </c>
      <c r="N135" s="429">
        <v>0.01</v>
      </c>
      <c r="O135" s="429">
        <v>0</v>
      </c>
      <c r="P135" s="429">
        <v>0</v>
      </c>
      <c r="Q135" s="429">
        <f t="shared" si="30"/>
        <v>0.15000000000000002</v>
      </c>
      <c r="R135" s="960">
        <f t="shared" si="31"/>
        <v>1473.7816800000003</v>
      </c>
      <c r="S135" s="960">
        <v>1228.1514000000002</v>
      </c>
      <c r="T135" s="434" t="s">
        <v>198</v>
      </c>
      <c r="U135" s="435" t="s">
        <v>1719</v>
      </c>
    </row>
    <row r="136" spans="1:21" ht="36" x14ac:dyDescent="0.3">
      <c r="A136" s="457" t="s">
        <v>2628</v>
      </c>
      <c r="B136" s="457" t="s">
        <v>2629</v>
      </c>
      <c r="C136" s="680" t="s">
        <v>2714</v>
      </c>
      <c r="D136" s="452">
        <v>10</v>
      </c>
      <c r="E136" s="452">
        <v>4.5</v>
      </c>
      <c r="F136" s="452">
        <v>18</v>
      </c>
      <c r="G136" s="452">
        <v>42</v>
      </c>
      <c r="H136" s="427" t="s">
        <v>17</v>
      </c>
      <c r="I136" s="868">
        <f t="shared" si="29"/>
        <v>1937.1900705882354</v>
      </c>
      <c r="J136" s="429">
        <v>0.05</v>
      </c>
      <c r="K136" s="429">
        <v>0.02</v>
      </c>
      <c r="L136" s="429">
        <v>0.03</v>
      </c>
      <c r="M136" s="429">
        <v>0.04</v>
      </c>
      <c r="N136" s="429">
        <v>0.01</v>
      </c>
      <c r="O136" s="429">
        <v>0</v>
      </c>
      <c r="P136" s="429">
        <v>0</v>
      </c>
      <c r="Q136" s="429">
        <f t="shared" si="30"/>
        <v>0.15000000000000002</v>
      </c>
      <c r="R136" s="960">
        <f t="shared" si="31"/>
        <v>1646.6115600000001</v>
      </c>
      <c r="S136" s="960">
        <v>1372.1763000000001</v>
      </c>
      <c r="T136" s="434" t="s">
        <v>198</v>
      </c>
      <c r="U136" s="435" t="s">
        <v>1719</v>
      </c>
    </row>
    <row r="137" spans="1:21" ht="36" x14ac:dyDescent="0.3">
      <c r="A137" s="457" t="s">
        <v>2630</v>
      </c>
      <c r="B137" s="457" t="s">
        <v>2631</v>
      </c>
      <c r="C137" s="680" t="s">
        <v>2714</v>
      </c>
      <c r="D137" s="452">
        <v>10</v>
      </c>
      <c r="E137" s="452">
        <v>4.5</v>
      </c>
      <c r="F137" s="452">
        <v>18</v>
      </c>
      <c r="G137" s="452">
        <v>42</v>
      </c>
      <c r="H137" s="427" t="s">
        <v>17</v>
      </c>
      <c r="I137" s="868">
        <f t="shared" si="29"/>
        <v>1937.1900705882354</v>
      </c>
      <c r="J137" s="429">
        <v>0.05</v>
      </c>
      <c r="K137" s="429">
        <v>0.02</v>
      </c>
      <c r="L137" s="429">
        <v>0.03</v>
      </c>
      <c r="M137" s="429">
        <v>0.04</v>
      </c>
      <c r="N137" s="429">
        <v>0.01</v>
      </c>
      <c r="O137" s="429">
        <v>0</v>
      </c>
      <c r="P137" s="429">
        <v>0</v>
      </c>
      <c r="Q137" s="429">
        <f t="shared" si="30"/>
        <v>0.15000000000000002</v>
      </c>
      <c r="R137" s="960">
        <f t="shared" si="31"/>
        <v>1646.6115600000001</v>
      </c>
      <c r="S137" s="960">
        <v>1372.1763000000001</v>
      </c>
      <c r="T137" s="434" t="s">
        <v>198</v>
      </c>
      <c r="U137" s="435" t="s">
        <v>1719</v>
      </c>
    </row>
    <row r="138" spans="1:21" ht="18" x14ac:dyDescent="0.3">
      <c r="A138" s="681" t="s">
        <v>2632</v>
      </c>
      <c r="B138" s="444"/>
      <c r="C138" s="444"/>
      <c r="D138" s="444"/>
      <c r="E138" s="444"/>
      <c r="F138" s="444"/>
      <c r="G138" s="444"/>
      <c r="H138" s="444"/>
      <c r="I138" s="865"/>
      <c r="J138" s="444"/>
      <c r="K138" s="444"/>
      <c r="L138" s="444"/>
      <c r="M138" s="444"/>
      <c r="N138" s="444"/>
      <c r="O138" s="444"/>
      <c r="P138" s="444"/>
      <c r="Q138" s="444"/>
      <c r="R138" s="865"/>
      <c r="S138" s="865"/>
      <c r="T138" s="444"/>
      <c r="U138" s="445"/>
    </row>
    <row r="139" spans="1:21" ht="36" x14ac:dyDescent="0.3">
      <c r="A139" s="457" t="s">
        <v>2633</v>
      </c>
      <c r="B139" s="457" t="s">
        <v>2634</v>
      </c>
      <c r="C139" s="680" t="s">
        <v>2715</v>
      </c>
      <c r="D139" s="452">
        <v>10</v>
      </c>
      <c r="E139" s="452">
        <v>5.4</v>
      </c>
      <c r="F139" s="452">
        <v>23</v>
      </c>
      <c r="G139" s="452">
        <v>28</v>
      </c>
      <c r="H139" s="427" t="s">
        <v>17</v>
      </c>
      <c r="I139" s="868">
        <f t="shared" ref="I139:I149" si="32">R139/(1-Q139)</f>
        <v>1577.9648470588238</v>
      </c>
      <c r="J139" s="429">
        <v>0.05</v>
      </c>
      <c r="K139" s="429">
        <v>0.02</v>
      </c>
      <c r="L139" s="429">
        <v>0.03</v>
      </c>
      <c r="M139" s="429">
        <v>0.04</v>
      </c>
      <c r="N139" s="429">
        <v>0.01</v>
      </c>
      <c r="O139" s="429">
        <v>0</v>
      </c>
      <c r="P139" s="429">
        <v>0</v>
      </c>
      <c r="Q139" s="429">
        <f t="shared" ref="Q139:Q149" si="33">SUM(J139:P139)</f>
        <v>0.15000000000000002</v>
      </c>
      <c r="R139" s="960">
        <f t="shared" ref="R139:R149" si="34">S139*1.2</f>
        <v>1341.2701200000001</v>
      </c>
      <c r="S139" s="960">
        <v>1117.7251000000001</v>
      </c>
      <c r="T139" s="434" t="s">
        <v>198</v>
      </c>
      <c r="U139" s="435" t="s">
        <v>1719</v>
      </c>
    </row>
    <row r="140" spans="1:21" ht="36" x14ac:dyDescent="0.3">
      <c r="A140" s="457" t="s">
        <v>2635</v>
      </c>
      <c r="B140" s="457" t="s">
        <v>2636</v>
      </c>
      <c r="C140" s="680" t="s">
        <v>2715</v>
      </c>
      <c r="D140" s="452">
        <v>10</v>
      </c>
      <c r="E140" s="452">
        <v>5.4</v>
      </c>
      <c r="F140" s="452">
        <v>23</v>
      </c>
      <c r="G140" s="452">
        <v>28</v>
      </c>
      <c r="H140" s="427" t="s">
        <v>17</v>
      </c>
      <c r="I140" s="868">
        <f t="shared" si="32"/>
        <v>1719.973976470588</v>
      </c>
      <c r="J140" s="429">
        <v>0.05</v>
      </c>
      <c r="K140" s="429">
        <v>0.02</v>
      </c>
      <c r="L140" s="429">
        <v>0.03</v>
      </c>
      <c r="M140" s="429">
        <v>0.04</v>
      </c>
      <c r="N140" s="429">
        <v>0.01</v>
      </c>
      <c r="O140" s="429">
        <v>0</v>
      </c>
      <c r="P140" s="429">
        <v>0</v>
      </c>
      <c r="Q140" s="429">
        <f t="shared" si="33"/>
        <v>0.15000000000000002</v>
      </c>
      <c r="R140" s="960">
        <f t="shared" si="34"/>
        <v>1461.9778799999997</v>
      </c>
      <c r="S140" s="960">
        <v>1218.3148999999999</v>
      </c>
      <c r="T140" s="434" t="s">
        <v>198</v>
      </c>
      <c r="U140" s="435" t="s">
        <v>1719</v>
      </c>
    </row>
    <row r="141" spans="1:21" ht="36" x14ac:dyDescent="0.3">
      <c r="A141" s="457" t="s">
        <v>2637</v>
      </c>
      <c r="B141" s="457" t="s">
        <v>2638</v>
      </c>
      <c r="C141" s="680" t="s">
        <v>2715</v>
      </c>
      <c r="D141" s="452">
        <v>10</v>
      </c>
      <c r="E141" s="452">
        <v>5.4</v>
      </c>
      <c r="F141" s="452">
        <v>23</v>
      </c>
      <c r="G141" s="452">
        <v>28</v>
      </c>
      <c r="H141" s="427" t="s">
        <v>17</v>
      </c>
      <c r="I141" s="868">
        <f t="shared" si="32"/>
        <v>1577.9648470588238</v>
      </c>
      <c r="J141" s="429">
        <v>0.05</v>
      </c>
      <c r="K141" s="429">
        <v>0.02</v>
      </c>
      <c r="L141" s="429">
        <v>0.03</v>
      </c>
      <c r="M141" s="429">
        <v>0.04</v>
      </c>
      <c r="N141" s="429">
        <v>0.01</v>
      </c>
      <c r="O141" s="429">
        <v>0</v>
      </c>
      <c r="P141" s="429">
        <v>0</v>
      </c>
      <c r="Q141" s="429">
        <f t="shared" si="33"/>
        <v>0.15000000000000002</v>
      </c>
      <c r="R141" s="960">
        <f t="shared" si="34"/>
        <v>1341.2701200000001</v>
      </c>
      <c r="S141" s="960">
        <v>1117.7251000000001</v>
      </c>
      <c r="T141" s="434" t="s">
        <v>198</v>
      </c>
      <c r="U141" s="435" t="s">
        <v>1719</v>
      </c>
    </row>
    <row r="142" spans="1:21" ht="36" x14ac:dyDescent="0.3">
      <c r="A142" s="457" t="s">
        <v>2639</v>
      </c>
      <c r="B142" s="457" t="s">
        <v>2873</v>
      </c>
      <c r="C142" s="680" t="s">
        <v>2715</v>
      </c>
      <c r="D142" s="452">
        <v>10</v>
      </c>
      <c r="E142" s="452">
        <v>5.4</v>
      </c>
      <c r="F142" s="452">
        <v>22</v>
      </c>
      <c r="G142" s="452">
        <v>28</v>
      </c>
      <c r="H142" s="427" t="s">
        <v>17</v>
      </c>
      <c r="I142" s="868">
        <f t="shared" si="32"/>
        <v>1733.8608000000004</v>
      </c>
      <c r="J142" s="429">
        <v>0.05</v>
      </c>
      <c r="K142" s="429">
        <v>0.02</v>
      </c>
      <c r="L142" s="429">
        <v>0.03</v>
      </c>
      <c r="M142" s="429">
        <v>0.04</v>
      </c>
      <c r="N142" s="429">
        <v>0.01</v>
      </c>
      <c r="O142" s="429">
        <v>0</v>
      </c>
      <c r="P142" s="429">
        <v>0</v>
      </c>
      <c r="Q142" s="429">
        <f t="shared" si="33"/>
        <v>0.15000000000000002</v>
      </c>
      <c r="R142" s="960">
        <f t="shared" si="34"/>
        <v>1473.7816800000003</v>
      </c>
      <c r="S142" s="960">
        <v>1228.1514000000002</v>
      </c>
      <c r="T142" s="434" t="s">
        <v>198</v>
      </c>
      <c r="U142" s="435" t="s">
        <v>1719</v>
      </c>
    </row>
    <row r="143" spans="1:21" ht="36" x14ac:dyDescent="0.3">
      <c r="A143" s="457" t="s">
        <v>2640</v>
      </c>
      <c r="B143" s="457" t="s">
        <v>2874</v>
      </c>
      <c r="C143" s="680" t="s">
        <v>2715</v>
      </c>
      <c r="D143" s="452">
        <v>10</v>
      </c>
      <c r="E143" s="452">
        <v>5.4</v>
      </c>
      <c r="F143" s="452">
        <v>22</v>
      </c>
      <c r="G143" s="452">
        <v>28</v>
      </c>
      <c r="H143" s="427" t="s">
        <v>17</v>
      </c>
      <c r="I143" s="868">
        <f t="shared" si="32"/>
        <v>1733.8608000000004</v>
      </c>
      <c r="J143" s="429">
        <v>0.05</v>
      </c>
      <c r="K143" s="429">
        <v>0.02</v>
      </c>
      <c r="L143" s="429">
        <v>0.03</v>
      </c>
      <c r="M143" s="429">
        <v>0.04</v>
      </c>
      <c r="N143" s="429">
        <v>0.01</v>
      </c>
      <c r="O143" s="429">
        <v>0</v>
      </c>
      <c r="P143" s="429">
        <v>0</v>
      </c>
      <c r="Q143" s="429">
        <f t="shared" si="33"/>
        <v>0.15000000000000002</v>
      </c>
      <c r="R143" s="960">
        <f t="shared" si="34"/>
        <v>1473.7816800000003</v>
      </c>
      <c r="S143" s="960">
        <v>1228.1514000000002</v>
      </c>
      <c r="T143" s="434" t="s">
        <v>198</v>
      </c>
      <c r="U143" s="435" t="s">
        <v>1719</v>
      </c>
    </row>
    <row r="144" spans="1:21" ht="36" x14ac:dyDescent="0.3">
      <c r="A144" s="457" t="s">
        <v>2641</v>
      </c>
      <c r="B144" s="457" t="s">
        <v>2875</v>
      </c>
      <c r="C144" s="680" t="s">
        <v>2715</v>
      </c>
      <c r="D144" s="452">
        <v>10</v>
      </c>
      <c r="E144" s="452">
        <v>5.4</v>
      </c>
      <c r="F144" s="452">
        <v>22</v>
      </c>
      <c r="G144" s="452">
        <v>28</v>
      </c>
      <c r="H144" s="427" t="s">
        <v>17</v>
      </c>
      <c r="I144" s="868">
        <f t="shared" si="32"/>
        <v>1937.1900705882354</v>
      </c>
      <c r="J144" s="429">
        <v>0.05</v>
      </c>
      <c r="K144" s="429">
        <v>0.02</v>
      </c>
      <c r="L144" s="429">
        <v>0.03</v>
      </c>
      <c r="M144" s="429">
        <v>0.04</v>
      </c>
      <c r="N144" s="429">
        <v>0.01</v>
      </c>
      <c r="O144" s="429">
        <v>0</v>
      </c>
      <c r="P144" s="429">
        <v>0</v>
      </c>
      <c r="Q144" s="429">
        <f t="shared" si="33"/>
        <v>0.15000000000000002</v>
      </c>
      <c r="R144" s="960">
        <f t="shared" si="34"/>
        <v>1646.6115600000001</v>
      </c>
      <c r="S144" s="960">
        <v>1372.1763000000001</v>
      </c>
      <c r="T144" s="434" t="s">
        <v>198</v>
      </c>
      <c r="U144" s="435" t="s">
        <v>1719</v>
      </c>
    </row>
    <row r="145" spans="1:21" ht="36" x14ac:dyDescent="0.3">
      <c r="A145" s="457" t="s">
        <v>2642</v>
      </c>
      <c r="B145" s="457" t="s">
        <v>2876</v>
      </c>
      <c r="C145" s="680" t="s">
        <v>2715</v>
      </c>
      <c r="D145" s="452">
        <v>10</v>
      </c>
      <c r="E145" s="452">
        <v>5.4</v>
      </c>
      <c r="F145" s="452">
        <v>22</v>
      </c>
      <c r="G145" s="452">
        <v>28</v>
      </c>
      <c r="H145" s="427" t="s">
        <v>17</v>
      </c>
      <c r="I145" s="868">
        <f t="shared" si="32"/>
        <v>1937.1900705882354</v>
      </c>
      <c r="J145" s="429">
        <v>0.05</v>
      </c>
      <c r="K145" s="429">
        <v>0.02</v>
      </c>
      <c r="L145" s="429">
        <v>0.03</v>
      </c>
      <c r="M145" s="429">
        <v>0.04</v>
      </c>
      <c r="N145" s="429">
        <v>0.01</v>
      </c>
      <c r="O145" s="429">
        <v>0</v>
      </c>
      <c r="P145" s="429">
        <v>0</v>
      </c>
      <c r="Q145" s="429">
        <f t="shared" si="33"/>
        <v>0.15000000000000002</v>
      </c>
      <c r="R145" s="960">
        <f t="shared" si="34"/>
        <v>1646.6115600000001</v>
      </c>
      <c r="S145" s="960">
        <v>1372.1763000000001</v>
      </c>
      <c r="T145" s="434" t="s">
        <v>198</v>
      </c>
      <c r="U145" s="435" t="s">
        <v>1719</v>
      </c>
    </row>
    <row r="146" spans="1:21" ht="36" x14ac:dyDescent="0.3">
      <c r="A146" s="457" t="s">
        <v>2643</v>
      </c>
      <c r="B146" s="457" t="s">
        <v>2644</v>
      </c>
      <c r="C146" s="680" t="s">
        <v>2715</v>
      </c>
      <c r="D146" s="452">
        <v>10</v>
      </c>
      <c r="E146" s="452">
        <v>5.4</v>
      </c>
      <c r="F146" s="452">
        <v>22</v>
      </c>
      <c r="G146" s="452">
        <v>28</v>
      </c>
      <c r="H146" s="427" t="s">
        <v>17</v>
      </c>
      <c r="I146" s="868">
        <f t="shared" si="32"/>
        <v>1733.8608000000004</v>
      </c>
      <c r="J146" s="429">
        <v>0.05</v>
      </c>
      <c r="K146" s="429">
        <v>0.02</v>
      </c>
      <c r="L146" s="429">
        <v>0.03</v>
      </c>
      <c r="M146" s="429">
        <v>0.04</v>
      </c>
      <c r="N146" s="429">
        <v>0.01</v>
      </c>
      <c r="O146" s="429">
        <v>0</v>
      </c>
      <c r="P146" s="429">
        <v>0</v>
      </c>
      <c r="Q146" s="429">
        <f t="shared" si="33"/>
        <v>0.15000000000000002</v>
      </c>
      <c r="R146" s="960">
        <f t="shared" si="34"/>
        <v>1473.7816800000003</v>
      </c>
      <c r="S146" s="960">
        <v>1228.1514000000002</v>
      </c>
      <c r="T146" s="434" t="s">
        <v>198</v>
      </c>
      <c r="U146" s="435" t="s">
        <v>1719</v>
      </c>
    </row>
    <row r="147" spans="1:21" ht="36" x14ac:dyDescent="0.3">
      <c r="A147" s="457" t="s">
        <v>2645</v>
      </c>
      <c r="B147" s="457" t="s">
        <v>2646</v>
      </c>
      <c r="C147" s="680" t="s">
        <v>2715</v>
      </c>
      <c r="D147" s="452">
        <v>10</v>
      </c>
      <c r="E147" s="452">
        <v>5.4</v>
      </c>
      <c r="F147" s="452">
        <v>22</v>
      </c>
      <c r="G147" s="452">
        <v>28</v>
      </c>
      <c r="H147" s="427" t="s">
        <v>17</v>
      </c>
      <c r="I147" s="868">
        <f t="shared" si="32"/>
        <v>1733.8608000000004</v>
      </c>
      <c r="J147" s="429">
        <v>0.05</v>
      </c>
      <c r="K147" s="429">
        <v>0.02</v>
      </c>
      <c r="L147" s="429">
        <v>0.03</v>
      </c>
      <c r="M147" s="429">
        <v>0.04</v>
      </c>
      <c r="N147" s="429">
        <v>0.01</v>
      </c>
      <c r="O147" s="429">
        <v>0</v>
      </c>
      <c r="P147" s="429">
        <v>0</v>
      </c>
      <c r="Q147" s="429">
        <f t="shared" si="33"/>
        <v>0.15000000000000002</v>
      </c>
      <c r="R147" s="960">
        <f t="shared" si="34"/>
        <v>1473.7816800000003</v>
      </c>
      <c r="S147" s="960">
        <v>1228.1514000000002</v>
      </c>
      <c r="T147" s="434" t="s">
        <v>198</v>
      </c>
      <c r="U147" s="435" t="s">
        <v>1719</v>
      </c>
    </row>
    <row r="148" spans="1:21" ht="36" x14ac:dyDescent="0.3">
      <c r="A148" s="457" t="s">
        <v>2647</v>
      </c>
      <c r="B148" s="457" t="s">
        <v>2648</v>
      </c>
      <c r="C148" s="680" t="s">
        <v>2715</v>
      </c>
      <c r="D148" s="452">
        <v>10</v>
      </c>
      <c r="E148" s="452">
        <v>5.4</v>
      </c>
      <c r="F148" s="452">
        <v>22</v>
      </c>
      <c r="G148" s="452">
        <v>28</v>
      </c>
      <c r="H148" s="427" t="s">
        <v>17</v>
      </c>
      <c r="I148" s="868">
        <f t="shared" si="32"/>
        <v>1937.1900705882354</v>
      </c>
      <c r="J148" s="429">
        <v>0.05</v>
      </c>
      <c r="K148" s="429">
        <v>0.02</v>
      </c>
      <c r="L148" s="429">
        <v>0.03</v>
      </c>
      <c r="M148" s="429">
        <v>0.04</v>
      </c>
      <c r="N148" s="429">
        <v>0.01</v>
      </c>
      <c r="O148" s="429">
        <v>0</v>
      </c>
      <c r="P148" s="429">
        <v>0</v>
      </c>
      <c r="Q148" s="429">
        <f t="shared" si="33"/>
        <v>0.15000000000000002</v>
      </c>
      <c r="R148" s="960">
        <f t="shared" si="34"/>
        <v>1646.6115600000001</v>
      </c>
      <c r="S148" s="960">
        <v>1372.1763000000001</v>
      </c>
      <c r="T148" s="434" t="s">
        <v>198</v>
      </c>
      <c r="U148" s="435" t="s">
        <v>1719</v>
      </c>
    </row>
    <row r="149" spans="1:21" ht="36" x14ac:dyDescent="0.3">
      <c r="A149" s="457" t="s">
        <v>2649</v>
      </c>
      <c r="B149" s="457" t="s">
        <v>2650</v>
      </c>
      <c r="C149" s="680" t="s">
        <v>2715</v>
      </c>
      <c r="D149" s="452">
        <v>10</v>
      </c>
      <c r="E149" s="452">
        <v>5.4</v>
      </c>
      <c r="F149" s="452">
        <v>22</v>
      </c>
      <c r="G149" s="452">
        <v>28</v>
      </c>
      <c r="H149" s="427" t="s">
        <v>17</v>
      </c>
      <c r="I149" s="868">
        <f t="shared" si="32"/>
        <v>1937.1900705882354</v>
      </c>
      <c r="J149" s="429">
        <v>0.05</v>
      </c>
      <c r="K149" s="429">
        <v>0.02</v>
      </c>
      <c r="L149" s="429">
        <v>0.03</v>
      </c>
      <c r="M149" s="429">
        <v>0.04</v>
      </c>
      <c r="N149" s="429">
        <v>0.01</v>
      </c>
      <c r="O149" s="429">
        <v>0</v>
      </c>
      <c r="P149" s="429">
        <v>0</v>
      </c>
      <c r="Q149" s="429">
        <f t="shared" si="33"/>
        <v>0.15000000000000002</v>
      </c>
      <c r="R149" s="960">
        <f t="shared" si="34"/>
        <v>1646.6115600000001</v>
      </c>
      <c r="S149" s="960">
        <v>1372.1763000000001</v>
      </c>
      <c r="T149" s="434" t="s">
        <v>198</v>
      </c>
      <c r="U149" s="435" t="s">
        <v>1719</v>
      </c>
    </row>
    <row r="150" spans="1:21" ht="18" x14ac:dyDescent="0.3">
      <c r="A150" s="681" t="s">
        <v>2651</v>
      </c>
      <c r="B150" s="444"/>
      <c r="C150" s="444"/>
      <c r="D150" s="444"/>
      <c r="E150" s="444"/>
      <c r="F150" s="444"/>
      <c r="G150" s="444"/>
      <c r="H150" s="444"/>
      <c r="I150" s="865"/>
      <c r="J150" s="444"/>
      <c r="K150" s="444"/>
      <c r="L150" s="444"/>
      <c r="M150" s="444"/>
      <c r="N150" s="444"/>
      <c r="O150" s="444"/>
      <c r="P150" s="444"/>
      <c r="Q150" s="444"/>
      <c r="R150" s="865"/>
      <c r="S150" s="865"/>
      <c r="T150" s="444"/>
      <c r="U150" s="445"/>
    </row>
    <row r="151" spans="1:21" ht="36" x14ac:dyDescent="0.3">
      <c r="A151" s="457" t="s">
        <v>2652</v>
      </c>
      <c r="B151" s="457" t="s">
        <v>2653</v>
      </c>
      <c r="C151" s="680" t="s">
        <v>2716</v>
      </c>
      <c r="D151" s="452">
        <v>10</v>
      </c>
      <c r="E151" s="452">
        <v>6.3</v>
      </c>
      <c r="F151" s="452">
        <v>27</v>
      </c>
      <c r="G151" s="452">
        <v>28</v>
      </c>
      <c r="H151" s="427" t="s">
        <v>17</v>
      </c>
      <c r="I151" s="868">
        <f t="shared" ref="I151:I161" si="35">R151/(1-Q151)</f>
        <v>1577.9648470588238</v>
      </c>
      <c r="J151" s="429">
        <v>0.05</v>
      </c>
      <c r="K151" s="429">
        <v>0.02</v>
      </c>
      <c r="L151" s="429">
        <v>0.03</v>
      </c>
      <c r="M151" s="429">
        <v>0.04</v>
      </c>
      <c r="N151" s="429">
        <v>0.01</v>
      </c>
      <c r="O151" s="429">
        <v>0</v>
      </c>
      <c r="P151" s="429">
        <v>0</v>
      </c>
      <c r="Q151" s="429">
        <f t="shared" ref="Q151:Q161" si="36">SUM(J151:P151)</f>
        <v>0.15000000000000002</v>
      </c>
      <c r="R151" s="960">
        <f t="shared" ref="R151:R161" si="37">S151*1.2</f>
        <v>1341.2701200000001</v>
      </c>
      <c r="S151" s="960">
        <v>1117.7251000000001</v>
      </c>
      <c r="T151" s="434" t="s">
        <v>198</v>
      </c>
      <c r="U151" s="435" t="s">
        <v>1719</v>
      </c>
    </row>
    <row r="152" spans="1:21" ht="36" x14ac:dyDescent="0.3">
      <c r="A152" s="457" t="s">
        <v>2654</v>
      </c>
      <c r="B152" s="457" t="s">
        <v>2655</v>
      </c>
      <c r="C152" s="680" t="s">
        <v>2716</v>
      </c>
      <c r="D152" s="452">
        <v>10</v>
      </c>
      <c r="E152" s="452">
        <v>6.3</v>
      </c>
      <c r="F152" s="452">
        <v>27</v>
      </c>
      <c r="G152" s="452">
        <v>28</v>
      </c>
      <c r="H152" s="427" t="s">
        <v>17</v>
      </c>
      <c r="I152" s="868">
        <f t="shared" si="35"/>
        <v>1719.973976470588</v>
      </c>
      <c r="J152" s="429">
        <v>0.05</v>
      </c>
      <c r="K152" s="429">
        <v>0.02</v>
      </c>
      <c r="L152" s="429">
        <v>0.03</v>
      </c>
      <c r="M152" s="429">
        <v>0.04</v>
      </c>
      <c r="N152" s="429">
        <v>0.01</v>
      </c>
      <c r="O152" s="429">
        <v>0</v>
      </c>
      <c r="P152" s="429">
        <v>0</v>
      </c>
      <c r="Q152" s="429">
        <f t="shared" si="36"/>
        <v>0.15000000000000002</v>
      </c>
      <c r="R152" s="960">
        <f t="shared" si="37"/>
        <v>1461.9778799999997</v>
      </c>
      <c r="S152" s="960">
        <v>1218.3148999999999</v>
      </c>
      <c r="T152" s="434" t="s">
        <v>198</v>
      </c>
      <c r="U152" s="435" t="s">
        <v>1719</v>
      </c>
    </row>
    <row r="153" spans="1:21" ht="36" x14ac:dyDescent="0.3">
      <c r="A153" s="457" t="s">
        <v>2656</v>
      </c>
      <c r="B153" s="457" t="s">
        <v>2657</v>
      </c>
      <c r="C153" s="680" t="s">
        <v>2716</v>
      </c>
      <c r="D153" s="452">
        <v>10</v>
      </c>
      <c r="E153" s="452">
        <v>6.3</v>
      </c>
      <c r="F153" s="452">
        <v>27</v>
      </c>
      <c r="G153" s="452">
        <v>28</v>
      </c>
      <c r="H153" s="427" t="s">
        <v>17</v>
      </c>
      <c r="I153" s="868">
        <f t="shared" si="35"/>
        <v>1577.9648470588238</v>
      </c>
      <c r="J153" s="429">
        <v>0.05</v>
      </c>
      <c r="K153" s="429">
        <v>0.02</v>
      </c>
      <c r="L153" s="429">
        <v>0.03</v>
      </c>
      <c r="M153" s="429">
        <v>0.04</v>
      </c>
      <c r="N153" s="429">
        <v>0.01</v>
      </c>
      <c r="O153" s="429">
        <v>0</v>
      </c>
      <c r="P153" s="429">
        <v>0</v>
      </c>
      <c r="Q153" s="429">
        <f t="shared" si="36"/>
        <v>0.15000000000000002</v>
      </c>
      <c r="R153" s="960">
        <f t="shared" si="37"/>
        <v>1341.2701200000001</v>
      </c>
      <c r="S153" s="960">
        <v>1117.7251000000001</v>
      </c>
      <c r="T153" s="434" t="s">
        <v>198</v>
      </c>
      <c r="U153" s="435" t="s">
        <v>1719</v>
      </c>
    </row>
    <row r="154" spans="1:21" ht="36" x14ac:dyDescent="0.3">
      <c r="A154" s="457" t="s">
        <v>2658</v>
      </c>
      <c r="B154" s="457" t="s">
        <v>2659</v>
      </c>
      <c r="C154" s="680" t="s">
        <v>2716</v>
      </c>
      <c r="D154" s="452">
        <v>10</v>
      </c>
      <c r="E154" s="452">
        <v>6.3</v>
      </c>
      <c r="F154" s="452">
        <v>26</v>
      </c>
      <c r="G154" s="452">
        <v>28</v>
      </c>
      <c r="H154" s="427" t="s">
        <v>17</v>
      </c>
      <c r="I154" s="868">
        <f t="shared" si="35"/>
        <v>1733.8608000000004</v>
      </c>
      <c r="J154" s="429">
        <v>0.05</v>
      </c>
      <c r="K154" s="429">
        <v>0.02</v>
      </c>
      <c r="L154" s="429">
        <v>0.03</v>
      </c>
      <c r="M154" s="429">
        <v>0.04</v>
      </c>
      <c r="N154" s="429">
        <v>0.01</v>
      </c>
      <c r="O154" s="429">
        <v>0</v>
      </c>
      <c r="P154" s="429">
        <v>0</v>
      </c>
      <c r="Q154" s="429">
        <f t="shared" si="36"/>
        <v>0.15000000000000002</v>
      </c>
      <c r="R154" s="960">
        <f t="shared" si="37"/>
        <v>1473.7816800000003</v>
      </c>
      <c r="S154" s="960">
        <v>1228.1514000000002</v>
      </c>
      <c r="T154" s="434" t="s">
        <v>198</v>
      </c>
      <c r="U154" s="435" t="s">
        <v>1719</v>
      </c>
    </row>
    <row r="155" spans="1:21" ht="36" x14ac:dyDescent="0.3">
      <c r="A155" s="457" t="s">
        <v>2660</v>
      </c>
      <c r="B155" s="457" t="s">
        <v>2661</v>
      </c>
      <c r="C155" s="680" t="s">
        <v>2716</v>
      </c>
      <c r="D155" s="452">
        <v>10</v>
      </c>
      <c r="E155" s="452">
        <v>6.3</v>
      </c>
      <c r="F155" s="452">
        <v>26</v>
      </c>
      <c r="G155" s="452">
        <v>28</v>
      </c>
      <c r="H155" s="427" t="s">
        <v>17</v>
      </c>
      <c r="I155" s="868">
        <f t="shared" si="35"/>
        <v>1733.8608000000004</v>
      </c>
      <c r="J155" s="429">
        <v>0.05</v>
      </c>
      <c r="K155" s="429">
        <v>0.02</v>
      </c>
      <c r="L155" s="429">
        <v>0.03</v>
      </c>
      <c r="M155" s="429">
        <v>0.04</v>
      </c>
      <c r="N155" s="429">
        <v>0.01</v>
      </c>
      <c r="O155" s="429">
        <v>0</v>
      </c>
      <c r="P155" s="429">
        <v>0</v>
      </c>
      <c r="Q155" s="429">
        <f t="shared" si="36"/>
        <v>0.15000000000000002</v>
      </c>
      <c r="R155" s="960">
        <f t="shared" si="37"/>
        <v>1473.7816800000003</v>
      </c>
      <c r="S155" s="960">
        <v>1228.1514000000002</v>
      </c>
      <c r="T155" s="434" t="s">
        <v>198</v>
      </c>
      <c r="U155" s="435" t="s">
        <v>1719</v>
      </c>
    </row>
    <row r="156" spans="1:21" ht="36" x14ac:dyDescent="0.3">
      <c r="A156" s="457" t="s">
        <v>2662</v>
      </c>
      <c r="B156" s="457" t="s">
        <v>2663</v>
      </c>
      <c r="C156" s="680" t="s">
        <v>2716</v>
      </c>
      <c r="D156" s="452">
        <v>10</v>
      </c>
      <c r="E156" s="452">
        <v>6.3</v>
      </c>
      <c r="F156" s="452">
        <v>26</v>
      </c>
      <c r="G156" s="452">
        <v>28</v>
      </c>
      <c r="H156" s="427" t="s">
        <v>17</v>
      </c>
      <c r="I156" s="868">
        <f t="shared" si="35"/>
        <v>1937.1900705882354</v>
      </c>
      <c r="J156" s="429">
        <v>0.05</v>
      </c>
      <c r="K156" s="429">
        <v>0.02</v>
      </c>
      <c r="L156" s="429">
        <v>0.03</v>
      </c>
      <c r="M156" s="429">
        <v>0.04</v>
      </c>
      <c r="N156" s="429">
        <v>0.01</v>
      </c>
      <c r="O156" s="429">
        <v>0</v>
      </c>
      <c r="P156" s="429">
        <v>0</v>
      </c>
      <c r="Q156" s="429">
        <f t="shared" si="36"/>
        <v>0.15000000000000002</v>
      </c>
      <c r="R156" s="960">
        <f t="shared" si="37"/>
        <v>1646.6115600000001</v>
      </c>
      <c r="S156" s="960">
        <v>1372.1763000000001</v>
      </c>
      <c r="T156" s="434" t="s">
        <v>198</v>
      </c>
      <c r="U156" s="435" t="s">
        <v>1719</v>
      </c>
    </row>
    <row r="157" spans="1:21" ht="36" x14ac:dyDescent="0.3">
      <c r="A157" s="457" t="s">
        <v>2664</v>
      </c>
      <c r="B157" s="457" t="s">
        <v>2665</v>
      </c>
      <c r="C157" s="680" t="s">
        <v>2716</v>
      </c>
      <c r="D157" s="452">
        <v>10</v>
      </c>
      <c r="E157" s="452">
        <v>6.3</v>
      </c>
      <c r="F157" s="452">
        <v>26</v>
      </c>
      <c r="G157" s="452">
        <v>28</v>
      </c>
      <c r="H157" s="427" t="s">
        <v>17</v>
      </c>
      <c r="I157" s="868">
        <f t="shared" si="35"/>
        <v>1937.1900705882354</v>
      </c>
      <c r="J157" s="429">
        <v>0.05</v>
      </c>
      <c r="K157" s="429">
        <v>0.02</v>
      </c>
      <c r="L157" s="429">
        <v>0.03</v>
      </c>
      <c r="M157" s="429">
        <v>0.04</v>
      </c>
      <c r="N157" s="429">
        <v>0.01</v>
      </c>
      <c r="O157" s="429">
        <v>0</v>
      </c>
      <c r="P157" s="429">
        <v>0</v>
      </c>
      <c r="Q157" s="429">
        <f t="shared" si="36"/>
        <v>0.15000000000000002</v>
      </c>
      <c r="R157" s="960">
        <f t="shared" si="37"/>
        <v>1646.6115600000001</v>
      </c>
      <c r="S157" s="960">
        <v>1372.1763000000001</v>
      </c>
      <c r="T157" s="434" t="s">
        <v>198</v>
      </c>
      <c r="U157" s="435" t="s">
        <v>1719</v>
      </c>
    </row>
    <row r="158" spans="1:21" ht="36" x14ac:dyDescent="0.3">
      <c r="A158" s="457" t="s">
        <v>2666</v>
      </c>
      <c r="B158" s="457" t="s">
        <v>2667</v>
      </c>
      <c r="C158" s="680" t="s">
        <v>2716</v>
      </c>
      <c r="D158" s="452">
        <v>10</v>
      </c>
      <c r="E158" s="452">
        <v>6.3</v>
      </c>
      <c r="F158" s="452">
        <v>26</v>
      </c>
      <c r="G158" s="452">
        <v>28</v>
      </c>
      <c r="H158" s="427" t="s">
        <v>17</v>
      </c>
      <c r="I158" s="868">
        <f t="shared" si="35"/>
        <v>1733.8608000000004</v>
      </c>
      <c r="J158" s="429">
        <v>0.05</v>
      </c>
      <c r="K158" s="429">
        <v>0.02</v>
      </c>
      <c r="L158" s="429">
        <v>0.03</v>
      </c>
      <c r="M158" s="429">
        <v>0.04</v>
      </c>
      <c r="N158" s="429">
        <v>0.01</v>
      </c>
      <c r="O158" s="429">
        <v>0</v>
      </c>
      <c r="P158" s="429">
        <v>0</v>
      </c>
      <c r="Q158" s="429">
        <f t="shared" si="36"/>
        <v>0.15000000000000002</v>
      </c>
      <c r="R158" s="960">
        <f t="shared" si="37"/>
        <v>1473.7816800000003</v>
      </c>
      <c r="S158" s="960">
        <v>1228.1514000000002</v>
      </c>
      <c r="T158" s="434" t="s">
        <v>198</v>
      </c>
      <c r="U158" s="435" t="s">
        <v>1719</v>
      </c>
    </row>
    <row r="159" spans="1:21" ht="36" x14ac:dyDescent="0.3">
      <c r="A159" s="457" t="s">
        <v>2668</v>
      </c>
      <c r="B159" s="457" t="s">
        <v>2669</v>
      </c>
      <c r="C159" s="680" t="s">
        <v>2716</v>
      </c>
      <c r="D159" s="452">
        <v>10</v>
      </c>
      <c r="E159" s="452">
        <v>6.3</v>
      </c>
      <c r="F159" s="452">
        <v>26</v>
      </c>
      <c r="G159" s="452">
        <v>28</v>
      </c>
      <c r="H159" s="427" t="s">
        <v>17</v>
      </c>
      <c r="I159" s="868">
        <f t="shared" si="35"/>
        <v>1733.8608000000004</v>
      </c>
      <c r="J159" s="429">
        <v>0.05</v>
      </c>
      <c r="K159" s="429">
        <v>0.02</v>
      </c>
      <c r="L159" s="429">
        <v>0.03</v>
      </c>
      <c r="M159" s="429">
        <v>0.04</v>
      </c>
      <c r="N159" s="429">
        <v>0.01</v>
      </c>
      <c r="O159" s="429">
        <v>0</v>
      </c>
      <c r="P159" s="429">
        <v>0</v>
      </c>
      <c r="Q159" s="429">
        <f t="shared" si="36"/>
        <v>0.15000000000000002</v>
      </c>
      <c r="R159" s="960">
        <f t="shared" si="37"/>
        <v>1473.7816800000003</v>
      </c>
      <c r="S159" s="960">
        <v>1228.1514000000002</v>
      </c>
      <c r="T159" s="434" t="s">
        <v>198</v>
      </c>
      <c r="U159" s="435" t="s">
        <v>1719</v>
      </c>
    </row>
    <row r="160" spans="1:21" ht="36" x14ac:dyDescent="0.3">
      <c r="A160" s="457" t="s">
        <v>2670</v>
      </c>
      <c r="B160" s="457" t="s">
        <v>2671</v>
      </c>
      <c r="C160" s="680" t="s">
        <v>2716</v>
      </c>
      <c r="D160" s="452">
        <v>10</v>
      </c>
      <c r="E160" s="452">
        <v>6.3</v>
      </c>
      <c r="F160" s="452">
        <v>26</v>
      </c>
      <c r="G160" s="452">
        <v>28</v>
      </c>
      <c r="H160" s="427" t="s">
        <v>17</v>
      </c>
      <c r="I160" s="868">
        <f t="shared" si="35"/>
        <v>1937.1900705882354</v>
      </c>
      <c r="J160" s="429">
        <v>0.05</v>
      </c>
      <c r="K160" s="429">
        <v>0.02</v>
      </c>
      <c r="L160" s="429">
        <v>0.03</v>
      </c>
      <c r="M160" s="429">
        <v>0.04</v>
      </c>
      <c r="N160" s="429">
        <v>0.01</v>
      </c>
      <c r="O160" s="429">
        <v>0</v>
      </c>
      <c r="P160" s="429">
        <v>0</v>
      </c>
      <c r="Q160" s="429">
        <f t="shared" si="36"/>
        <v>0.15000000000000002</v>
      </c>
      <c r="R160" s="960">
        <f t="shared" si="37"/>
        <v>1646.6115600000001</v>
      </c>
      <c r="S160" s="960">
        <v>1372.1763000000001</v>
      </c>
      <c r="T160" s="434" t="s">
        <v>198</v>
      </c>
      <c r="U160" s="435" t="s">
        <v>1719</v>
      </c>
    </row>
    <row r="161" spans="1:21" ht="36" x14ac:dyDescent="0.3">
      <c r="A161" s="457" t="s">
        <v>2672</v>
      </c>
      <c r="B161" s="457" t="s">
        <v>2673</v>
      </c>
      <c r="C161" s="680" t="s">
        <v>2716</v>
      </c>
      <c r="D161" s="452">
        <v>10</v>
      </c>
      <c r="E161" s="452">
        <v>6.3</v>
      </c>
      <c r="F161" s="452">
        <v>26</v>
      </c>
      <c r="G161" s="452">
        <v>28</v>
      </c>
      <c r="H161" s="427" t="s">
        <v>17</v>
      </c>
      <c r="I161" s="868">
        <f t="shared" si="35"/>
        <v>1937.1900705882354</v>
      </c>
      <c r="J161" s="429">
        <v>0.05</v>
      </c>
      <c r="K161" s="429">
        <v>0.02</v>
      </c>
      <c r="L161" s="429">
        <v>0.03</v>
      </c>
      <c r="M161" s="429">
        <v>0.04</v>
      </c>
      <c r="N161" s="429">
        <v>0.01</v>
      </c>
      <c r="O161" s="429">
        <v>0</v>
      </c>
      <c r="P161" s="429">
        <v>0</v>
      </c>
      <c r="Q161" s="429">
        <f t="shared" si="36"/>
        <v>0.15000000000000002</v>
      </c>
      <c r="R161" s="960">
        <f t="shared" si="37"/>
        <v>1646.6115600000001</v>
      </c>
      <c r="S161" s="960">
        <v>1372.1763000000001</v>
      </c>
      <c r="T161" s="434" t="s">
        <v>198</v>
      </c>
      <c r="U161" s="435" t="s">
        <v>1719</v>
      </c>
    </row>
    <row r="162" spans="1:21" ht="18" x14ac:dyDescent="0.3">
      <c r="A162" s="464"/>
      <c r="B162" s="464"/>
      <c r="C162" s="957"/>
      <c r="D162" s="466"/>
      <c r="E162" s="466"/>
      <c r="F162" s="466"/>
      <c r="G162" s="466"/>
      <c r="H162" s="438"/>
      <c r="I162" s="958"/>
      <c r="J162" s="440"/>
      <c r="K162" s="440"/>
      <c r="L162" s="440"/>
      <c r="M162" s="440"/>
      <c r="N162" s="440"/>
      <c r="O162" s="440"/>
      <c r="P162" s="440"/>
      <c r="Q162" s="440"/>
      <c r="R162" s="753"/>
      <c r="S162" s="753"/>
      <c r="T162" s="441"/>
      <c r="U162" s="442"/>
    </row>
    <row r="163" spans="1:21" ht="18" x14ac:dyDescent="0.3">
      <c r="A163" s="419" t="s">
        <v>2432</v>
      </c>
      <c r="B163" s="420"/>
      <c r="C163" s="420"/>
      <c r="D163" s="420"/>
      <c r="E163" s="420"/>
      <c r="F163" s="420"/>
      <c r="G163" s="420"/>
      <c r="H163" s="420"/>
      <c r="I163" s="853"/>
      <c r="J163" s="420"/>
      <c r="K163" s="420"/>
      <c r="L163" s="420"/>
      <c r="M163" s="420"/>
      <c r="N163" s="420"/>
      <c r="O163" s="420"/>
      <c r="P163" s="420"/>
      <c r="Q163" s="420"/>
      <c r="R163" s="853"/>
      <c r="S163" s="853"/>
      <c r="T163" s="420"/>
      <c r="U163" s="420"/>
    </row>
    <row r="164" spans="1:21" ht="18" x14ac:dyDescent="0.35">
      <c r="A164" s="459"/>
      <c r="B164" s="460"/>
      <c r="C164" s="459"/>
      <c r="D164" s="459"/>
      <c r="E164" s="459"/>
      <c r="F164" s="459"/>
      <c r="G164" s="459"/>
      <c r="H164" s="459"/>
      <c r="I164" s="861"/>
      <c r="J164" s="459"/>
      <c r="K164" s="459"/>
      <c r="L164" s="459"/>
      <c r="M164" s="459"/>
      <c r="N164" s="459"/>
      <c r="O164" s="459"/>
      <c r="P164" s="459"/>
      <c r="Q164" s="459"/>
      <c r="R164" s="861"/>
      <c r="S164" s="861"/>
      <c r="T164" s="459"/>
      <c r="U164" s="459"/>
    </row>
    <row r="165" spans="1:21" ht="18" x14ac:dyDescent="0.3">
      <c r="A165" s="421" t="s">
        <v>2433</v>
      </c>
      <c r="B165" s="443"/>
      <c r="C165" s="443"/>
      <c r="D165" s="443"/>
      <c r="E165" s="443"/>
      <c r="F165" s="443"/>
      <c r="G165" s="443"/>
      <c r="H165" s="443"/>
      <c r="I165" s="870"/>
      <c r="J165" s="443"/>
      <c r="K165" s="443"/>
      <c r="L165" s="443"/>
      <c r="M165" s="443"/>
      <c r="N165" s="443"/>
      <c r="O165" s="443"/>
      <c r="P165" s="443"/>
      <c r="Q165" s="443"/>
      <c r="R165" s="857"/>
      <c r="S165" s="857"/>
      <c r="T165" s="444"/>
      <c r="U165" s="445"/>
    </row>
    <row r="166" spans="1:21" ht="15.6" x14ac:dyDescent="0.3">
      <c r="A166" s="462" t="s">
        <v>2434</v>
      </c>
      <c r="B166" s="463"/>
      <c r="C166" s="463"/>
      <c r="D166" s="463"/>
      <c r="E166" s="463"/>
      <c r="F166" s="463"/>
      <c r="G166" s="463"/>
      <c r="H166" s="463"/>
      <c r="I166" s="862"/>
      <c r="J166" s="463"/>
      <c r="K166" s="463"/>
      <c r="L166" s="463"/>
      <c r="M166" s="463"/>
      <c r="N166" s="463"/>
      <c r="O166" s="463"/>
      <c r="P166" s="463"/>
      <c r="Q166" s="463"/>
      <c r="R166" s="862"/>
      <c r="S166" s="862"/>
      <c r="T166" s="463"/>
      <c r="U166" s="463"/>
    </row>
    <row r="167" spans="1:21" ht="36" x14ac:dyDescent="0.3">
      <c r="A167" s="456" t="s">
        <v>2435</v>
      </c>
      <c r="B167" s="456" t="s">
        <v>2436</v>
      </c>
      <c r="C167" s="451" t="s">
        <v>2437</v>
      </c>
      <c r="D167" s="458">
        <v>12</v>
      </c>
      <c r="E167" s="458">
        <f>D167*0.36</f>
        <v>4.32</v>
      </c>
      <c r="F167" s="458">
        <v>24</v>
      </c>
      <c r="G167" s="458">
        <v>24</v>
      </c>
      <c r="H167" s="427" t="s">
        <v>17</v>
      </c>
      <c r="I167" s="869">
        <f>R167/(1-Q167)</f>
        <v>1577.9648470588238</v>
      </c>
      <c r="J167" s="433">
        <v>0.05</v>
      </c>
      <c r="K167" s="433">
        <v>0.02</v>
      </c>
      <c r="L167" s="433">
        <v>0.03</v>
      </c>
      <c r="M167" s="433">
        <v>0.04</v>
      </c>
      <c r="N167" s="433">
        <v>0.01</v>
      </c>
      <c r="O167" s="433">
        <v>0</v>
      </c>
      <c r="P167" s="433">
        <v>0</v>
      </c>
      <c r="Q167" s="433">
        <f>SUM(J167:P167)</f>
        <v>0.15000000000000002</v>
      </c>
      <c r="R167" s="749">
        <f t="shared" ref="R167:R169" si="38">S167*1.2</f>
        <v>1341.2701200000001</v>
      </c>
      <c r="S167" s="749">
        <v>1117.7251000000001</v>
      </c>
      <c r="T167" s="434" t="s">
        <v>198</v>
      </c>
      <c r="U167" s="435" t="s">
        <v>1719</v>
      </c>
    </row>
    <row r="168" spans="1:21" ht="36" x14ac:dyDescent="0.3">
      <c r="A168" s="456" t="s">
        <v>2438</v>
      </c>
      <c r="B168" s="456" t="s">
        <v>2439</v>
      </c>
      <c r="C168" s="451" t="s">
        <v>2437</v>
      </c>
      <c r="D168" s="458">
        <v>12</v>
      </c>
      <c r="E168" s="458">
        <f>D168*0.36</f>
        <v>4.32</v>
      </c>
      <c r="F168" s="458">
        <v>24</v>
      </c>
      <c r="G168" s="458">
        <v>24</v>
      </c>
      <c r="H168" s="427" t="s">
        <v>38</v>
      </c>
      <c r="I168" s="869">
        <f>R168/(1-Q168)</f>
        <v>1719.973976470588</v>
      </c>
      <c r="J168" s="433">
        <v>0.05</v>
      </c>
      <c r="K168" s="433">
        <v>0.02</v>
      </c>
      <c r="L168" s="433">
        <v>0.03</v>
      </c>
      <c r="M168" s="433">
        <v>0.04</v>
      </c>
      <c r="N168" s="433">
        <v>0.01</v>
      </c>
      <c r="O168" s="433">
        <v>0</v>
      </c>
      <c r="P168" s="433">
        <v>0</v>
      </c>
      <c r="Q168" s="433">
        <f>SUM(J168:P168)</f>
        <v>0.15000000000000002</v>
      </c>
      <c r="R168" s="749">
        <f t="shared" si="38"/>
        <v>1461.9778799999997</v>
      </c>
      <c r="S168" s="749">
        <v>1218.3148999999999</v>
      </c>
      <c r="T168" s="434" t="s">
        <v>198</v>
      </c>
      <c r="U168" s="435" t="s">
        <v>1719</v>
      </c>
    </row>
    <row r="169" spans="1:21" ht="36" x14ac:dyDescent="0.3">
      <c r="A169" s="456" t="s">
        <v>2440</v>
      </c>
      <c r="B169" s="456" t="s">
        <v>2441</v>
      </c>
      <c r="C169" s="451" t="s">
        <v>2437</v>
      </c>
      <c r="D169" s="458">
        <v>12</v>
      </c>
      <c r="E169" s="458">
        <f>D169*0.36</f>
        <v>4.32</v>
      </c>
      <c r="F169" s="458">
        <v>24</v>
      </c>
      <c r="G169" s="458">
        <v>24</v>
      </c>
      <c r="H169" s="427" t="s">
        <v>17</v>
      </c>
      <c r="I169" s="869">
        <f>R169/(1-Q169)</f>
        <v>1577.9648470588238</v>
      </c>
      <c r="J169" s="433">
        <v>0.05</v>
      </c>
      <c r="K169" s="433">
        <v>0.02</v>
      </c>
      <c r="L169" s="433">
        <v>0.03</v>
      </c>
      <c r="M169" s="433">
        <v>0.04</v>
      </c>
      <c r="N169" s="433">
        <v>0.01</v>
      </c>
      <c r="O169" s="433">
        <v>0</v>
      </c>
      <c r="P169" s="433">
        <v>0</v>
      </c>
      <c r="Q169" s="433">
        <f>SUM(J169:P169)</f>
        <v>0.15000000000000002</v>
      </c>
      <c r="R169" s="749">
        <f t="shared" si="38"/>
        <v>1341.2701200000001</v>
      </c>
      <c r="S169" s="749">
        <v>1117.7251000000001</v>
      </c>
      <c r="T169" s="434" t="s">
        <v>198</v>
      </c>
      <c r="U169" s="435" t="s">
        <v>1719</v>
      </c>
    </row>
    <row r="170" spans="1:21" ht="18" x14ac:dyDescent="0.3">
      <c r="A170" s="464"/>
      <c r="B170" s="464"/>
      <c r="C170" s="465"/>
      <c r="D170" s="466"/>
      <c r="E170" s="466"/>
      <c r="F170" s="466"/>
      <c r="G170" s="466"/>
      <c r="H170" s="466"/>
      <c r="I170" s="856"/>
      <c r="J170" s="440"/>
      <c r="K170" s="440"/>
      <c r="L170" s="440"/>
      <c r="M170" s="440"/>
      <c r="N170" s="440"/>
      <c r="O170" s="440"/>
      <c r="P170" s="440"/>
      <c r="Q170" s="440"/>
      <c r="R170" s="863"/>
      <c r="S170" s="863"/>
      <c r="T170" s="441"/>
      <c r="U170" s="442"/>
    </row>
    <row r="171" spans="1:21" ht="18" x14ac:dyDescent="0.3">
      <c r="A171" s="681" t="s">
        <v>2674</v>
      </c>
      <c r="B171" s="443"/>
      <c r="C171" s="443"/>
      <c r="D171" s="443"/>
      <c r="E171" s="443"/>
      <c r="F171" s="443"/>
      <c r="G171" s="443"/>
      <c r="H171" s="443"/>
      <c r="I171" s="870"/>
      <c r="J171" s="443"/>
      <c r="K171" s="443"/>
      <c r="L171" s="443"/>
      <c r="M171" s="443"/>
      <c r="N171" s="443"/>
      <c r="O171" s="443"/>
      <c r="P171" s="443"/>
      <c r="Q171" s="443"/>
      <c r="R171" s="857"/>
      <c r="S171" s="857"/>
      <c r="T171" s="444"/>
      <c r="U171" s="445"/>
    </row>
    <row r="172" spans="1:21" ht="18" x14ac:dyDescent="0.3">
      <c r="A172" s="421" t="s">
        <v>2967</v>
      </c>
      <c r="B172" s="443"/>
      <c r="C172" s="443"/>
      <c r="D172" s="443"/>
      <c r="E172" s="443"/>
      <c r="F172" s="443"/>
      <c r="G172" s="443"/>
      <c r="H172" s="443"/>
      <c r="I172" s="870"/>
      <c r="J172" s="443"/>
      <c r="K172" s="443"/>
      <c r="L172" s="443"/>
      <c r="M172" s="443"/>
      <c r="N172" s="443"/>
      <c r="O172" s="443"/>
      <c r="P172" s="443"/>
      <c r="Q172" s="443"/>
      <c r="R172" s="857"/>
      <c r="S172" s="857"/>
      <c r="T172" s="444"/>
      <c r="U172" s="445"/>
    </row>
    <row r="173" spans="1:21" ht="15.6" x14ac:dyDescent="0.3">
      <c r="A173" s="462" t="s">
        <v>2442</v>
      </c>
      <c r="B173" s="463"/>
      <c r="C173" s="463"/>
      <c r="D173" s="463"/>
      <c r="E173" s="463"/>
      <c r="F173" s="463"/>
      <c r="G173" s="463"/>
      <c r="H173" s="463"/>
      <c r="I173" s="862"/>
      <c r="J173" s="463"/>
      <c r="K173" s="463"/>
      <c r="L173" s="463"/>
      <c r="M173" s="463"/>
      <c r="N173" s="463"/>
      <c r="O173" s="463"/>
      <c r="P173" s="463"/>
      <c r="Q173" s="463"/>
      <c r="R173" s="862"/>
      <c r="S173" s="862"/>
      <c r="T173" s="463"/>
      <c r="U173" s="463"/>
    </row>
    <row r="174" spans="1:21" ht="36" x14ac:dyDescent="0.3">
      <c r="A174" s="456" t="s">
        <v>2443</v>
      </c>
      <c r="B174" s="456" t="s">
        <v>2444</v>
      </c>
      <c r="C174" s="451" t="s">
        <v>2445</v>
      </c>
      <c r="D174" s="458">
        <v>10</v>
      </c>
      <c r="E174" s="458">
        <v>3.6</v>
      </c>
      <c r="F174" s="458">
        <v>17</v>
      </c>
      <c r="G174" s="458">
        <v>42</v>
      </c>
      <c r="H174" s="427" t="s">
        <v>333</v>
      </c>
      <c r="I174" s="869">
        <f>R174/(1-Q174)</f>
        <v>1577.9648470588238</v>
      </c>
      <c r="J174" s="433">
        <v>0.05</v>
      </c>
      <c r="K174" s="433">
        <v>0.02</v>
      </c>
      <c r="L174" s="433">
        <v>0.03</v>
      </c>
      <c r="M174" s="433">
        <v>0.04</v>
      </c>
      <c r="N174" s="433">
        <v>0.01</v>
      </c>
      <c r="O174" s="433">
        <v>0</v>
      </c>
      <c r="P174" s="433">
        <v>0</v>
      </c>
      <c r="Q174" s="433">
        <f>SUM(J174:P174)</f>
        <v>0.15000000000000002</v>
      </c>
      <c r="R174" s="749">
        <f t="shared" ref="R174:R176" si="39">S174*1.2</f>
        <v>1341.2701200000001</v>
      </c>
      <c r="S174" s="749">
        <v>1117.7251000000001</v>
      </c>
      <c r="T174" s="434" t="s">
        <v>198</v>
      </c>
      <c r="U174" s="435" t="s">
        <v>1719</v>
      </c>
    </row>
    <row r="175" spans="1:21" ht="36" x14ac:dyDescent="0.3">
      <c r="A175" s="456" t="s">
        <v>2446</v>
      </c>
      <c r="B175" s="456" t="s">
        <v>2447</v>
      </c>
      <c r="C175" s="451" t="s">
        <v>2445</v>
      </c>
      <c r="D175" s="458">
        <v>10</v>
      </c>
      <c r="E175" s="458">
        <v>3.6</v>
      </c>
      <c r="F175" s="458">
        <v>17</v>
      </c>
      <c r="G175" s="458">
        <v>42</v>
      </c>
      <c r="H175" s="427" t="s">
        <v>17</v>
      </c>
      <c r="I175" s="869">
        <f>R175/(1-Q175)</f>
        <v>1719.973976470588</v>
      </c>
      <c r="J175" s="433">
        <v>0.05</v>
      </c>
      <c r="K175" s="433">
        <v>0.02</v>
      </c>
      <c r="L175" s="433">
        <v>0.03</v>
      </c>
      <c r="M175" s="433">
        <v>0.04</v>
      </c>
      <c r="N175" s="433">
        <v>0.01</v>
      </c>
      <c r="O175" s="433">
        <v>0</v>
      </c>
      <c r="P175" s="433">
        <v>0</v>
      </c>
      <c r="Q175" s="433">
        <f>SUM(J175:P175)</f>
        <v>0.15000000000000002</v>
      </c>
      <c r="R175" s="749">
        <f t="shared" si="39"/>
        <v>1461.9778799999997</v>
      </c>
      <c r="S175" s="749">
        <v>1218.3148999999999</v>
      </c>
      <c r="T175" s="434" t="s">
        <v>198</v>
      </c>
      <c r="U175" s="435" t="s">
        <v>1719</v>
      </c>
    </row>
    <row r="176" spans="1:21" ht="36" x14ac:dyDescent="0.3">
      <c r="A176" s="456" t="s">
        <v>2448</v>
      </c>
      <c r="B176" s="456" t="s">
        <v>2449</v>
      </c>
      <c r="C176" s="451" t="s">
        <v>2445</v>
      </c>
      <c r="D176" s="458">
        <v>10</v>
      </c>
      <c r="E176" s="458">
        <v>3.6</v>
      </c>
      <c r="F176" s="458">
        <v>17</v>
      </c>
      <c r="G176" s="458">
        <v>42</v>
      </c>
      <c r="H176" s="427" t="s">
        <v>17</v>
      </c>
      <c r="I176" s="869">
        <f>R176/(1-Q176)</f>
        <v>1577.9648470588238</v>
      </c>
      <c r="J176" s="433">
        <v>0.05</v>
      </c>
      <c r="K176" s="433">
        <v>0.02</v>
      </c>
      <c r="L176" s="433">
        <v>0.03</v>
      </c>
      <c r="M176" s="433">
        <v>0.04</v>
      </c>
      <c r="N176" s="433">
        <v>0.01</v>
      </c>
      <c r="O176" s="433">
        <v>0</v>
      </c>
      <c r="P176" s="433">
        <v>0</v>
      </c>
      <c r="Q176" s="433">
        <f>SUM(J176:P176)</f>
        <v>0.15000000000000002</v>
      </c>
      <c r="R176" s="749">
        <f t="shared" si="39"/>
        <v>1341.2701200000001</v>
      </c>
      <c r="S176" s="749">
        <v>1117.7251000000001</v>
      </c>
      <c r="T176" s="434" t="s">
        <v>198</v>
      </c>
      <c r="U176" s="435" t="s">
        <v>1719</v>
      </c>
    </row>
    <row r="177" spans="1:21" ht="36" x14ac:dyDescent="0.3">
      <c r="A177" s="457" t="s">
        <v>2675</v>
      </c>
      <c r="B177" s="457" t="s">
        <v>2676</v>
      </c>
      <c r="C177" s="680" t="s">
        <v>2713</v>
      </c>
      <c r="D177" s="452">
        <v>10</v>
      </c>
      <c r="E177" s="452">
        <v>3.5999999999999996</v>
      </c>
      <c r="F177" s="452">
        <v>16</v>
      </c>
      <c r="G177" s="452">
        <v>42</v>
      </c>
      <c r="H177" s="427" t="s">
        <v>17</v>
      </c>
      <c r="I177" s="868">
        <f t="shared" ref="I177:I184" si="40">R177/(1-Q177)</f>
        <v>1733.8608000000004</v>
      </c>
      <c r="J177" s="429">
        <v>0.05</v>
      </c>
      <c r="K177" s="429">
        <v>0.02</v>
      </c>
      <c r="L177" s="429">
        <v>0.03</v>
      </c>
      <c r="M177" s="429">
        <v>0.04</v>
      </c>
      <c r="N177" s="429">
        <v>0.01</v>
      </c>
      <c r="O177" s="429">
        <v>0</v>
      </c>
      <c r="P177" s="429">
        <v>0</v>
      </c>
      <c r="Q177" s="429">
        <f t="shared" ref="Q177:Q184" si="41">SUM(J177:P177)</f>
        <v>0.15000000000000002</v>
      </c>
      <c r="R177" s="749">
        <f t="shared" ref="R177:R184" si="42">S177*1.2</f>
        <v>1473.7816800000003</v>
      </c>
      <c r="S177" s="749">
        <v>1228.1514000000002</v>
      </c>
      <c r="T177" s="434" t="s">
        <v>198</v>
      </c>
      <c r="U177" s="435" t="s">
        <v>1719</v>
      </c>
    </row>
    <row r="178" spans="1:21" ht="36" x14ac:dyDescent="0.3">
      <c r="A178" s="457" t="s">
        <v>2677</v>
      </c>
      <c r="B178" s="457" t="s">
        <v>2678</v>
      </c>
      <c r="C178" s="680" t="s">
        <v>2713</v>
      </c>
      <c r="D178" s="452">
        <v>10</v>
      </c>
      <c r="E178" s="452">
        <v>3.5999999999999996</v>
      </c>
      <c r="F178" s="452">
        <v>16</v>
      </c>
      <c r="G178" s="452">
        <v>42</v>
      </c>
      <c r="H178" s="427" t="s">
        <v>17</v>
      </c>
      <c r="I178" s="868">
        <f t="shared" si="40"/>
        <v>1733.8608000000004</v>
      </c>
      <c r="J178" s="429">
        <v>0.05</v>
      </c>
      <c r="K178" s="429">
        <v>0.02</v>
      </c>
      <c r="L178" s="429">
        <v>0.03</v>
      </c>
      <c r="M178" s="429">
        <v>0.04</v>
      </c>
      <c r="N178" s="429">
        <v>0.01</v>
      </c>
      <c r="O178" s="429">
        <v>0</v>
      </c>
      <c r="P178" s="429">
        <v>0</v>
      </c>
      <c r="Q178" s="429">
        <f t="shared" si="41"/>
        <v>0.15000000000000002</v>
      </c>
      <c r="R178" s="749">
        <f t="shared" si="42"/>
        <v>1473.7816800000003</v>
      </c>
      <c r="S178" s="749">
        <v>1228.1514000000002</v>
      </c>
      <c r="T178" s="434" t="s">
        <v>198</v>
      </c>
      <c r="U178" s="435" t="s">
        <v>1719</v>
      </c>
    </row>
    <row r="179" spans="1:21" ht="36" x14ac:dyDescent="0.3">
      <c r="A179" s="457" t="s">
        <v>2679</v>
      </c>
      <c r="B179" s="457" t="s">
        <v>2680</v>
      </c>
      <c r="C179" s="680" t="s">
        <v>2713</v>
      </c>
      <c r="D179" s="452">
        <v>10</v>
      </c>
      <c r="E179" s="452">
        <v>3.5999999999999996</v>
      </c>
      <c r="F179" s="452">
        <v>16</v>
      </c>
      <c r="G179" s="452">
        <v>42</v>
      </c>
      <c r="H179" s="427" t="s">
        <v>17</v>
      </c>
      <c r="I179" s="868">
        <f t="shared" si="40"/>
        <v>1937.1900705882354</v>
      </c>
      <c r="J179" s="429">
        <v>0.05</v>
      </c>
      <c r="K179" s="429">
        <v>0.02</v>
      </c>
      <c r="L179" s="429">
        <v>0.03</v>
      </c>
      <c r="M179" s="429">
        <v>0.04</v>
      </c>
      <c r="N179" s="429">
        <v>0.01</v>
      </c>
      <c r="O179" s="429">
        <v>0</v>
      </c>
      <c r="P179" s="429">
        <v>0</v>
      </c>
      <c r="Q179" s="429">
        <f t="shared" si="41"/>
        <v>0.15000000000000002</v>
      </c>
      <c r="R179" s="749">
        <f t="shared" si="42"/>
        <v>1646.6115600000001</v>
      </c>
      <c r="S179" s="749">
        <v>1372.1763000000001</v>
      </c>
      <c r="T179" s="434" t="s">
        <v>198</v>
      </c>
      <c r="U179" s="435" t="s">
        <v>1719</v>
      </c>
    </row>
    <row r="180" spans="1:21" ht="36" x14ac:dyDescent="0.3">
      <c r="A180" s="457" t="s">
        <v>2681</v>
      </c>
      <c r="B180" s="457" t="s">
        <v>2682</v>
      </c>
      <c r="C180" s="680" t="s">
        <v>2713</v>
      </c>
      <c r="D180" s="452">
        <v>10</v>
      </c>
      <c r="E180" s="452">
        <v>3.5999999999999996</v>
      </c>
      <c r="F180" s="452">
        <v>16</v>
      </c>
      <c r="G180" s="452">
        <v>42</v>
      </c>
      <c r="H180" s="427" t="s">
        <v>17</v>
      </c>
      <c r="I180" s="868">
        <f t="shared" si="40"/>
        <v>1937.1900705882354</v>
      </c>
      <c r="J180" s="429">
        <v>0.05</v>
      </c>
      <c r="K180" s="429">
        <v>0.02</v>
      </c>
      <c r="L180" s="429">
        <v>0.03</v>
      </c>
      <c r="M180" s="429">
        <v>0.04</v>
      </c>
      <c r="N180" s="429">
        <v>0.01</v>
      </c>
      <c r="O180" s="429">
        <v>0</v>
      </c>
      <c r="P180" s="429">
        <v>0</v>
      </c>
      <c r="Q180" s="429">
        <f t="shared" si="41"/>
        <v>0.15000000000000002</v>
      </c>
      <c r="R180" s="749">
        <f t="shared" si="42"/>
        <v>1646.6115600000001</v>
      </c>
      <c r="S180" s="749">
        <v>1372.1763000000001</v>
      </c>
      <c r="T180" s="434" t="s">
        <v>198</v>
      </c>
      <c r="U180" s="435" t="s">
        <v>1719</v>
      </c>
    </row>
    <row r="181" spans="1:21" ht="36" x14ac:dyDescent="0.3">
      <c r="A181" s="457" t="s">
        <v>2683</v>
      </c>
      <c r="B181" s="457" t="s">
        <v>2684</v>
      </c>
      <c r="C181" s="680" t="s">
        <v>2713</v>
      </c>
      <c r="D181" s="452">
        <v>10</v>
      </c>
      <c r="E181" s="452">
        <v>3.6</v>
      </c>
      <c r="F181" s="452">
        <v>15</v>
      </c>
      <c r="G181" s="452">
        <v>42</v>
      </c>
      <c r="H181" s="427" t="s">
        <v>17</v>
      </c>
      <c r="I181" s="868">
        <f t="shared" si="40"/>
        <v>1733.8608000000004</v>
      </c>
      <c r="J181" s="429">
        <v>0.05</v>
      </c>
      <c r="K181" s="429">
        <v>0.02</v>
      </c>
      <c r="L181" s="429">
        <v>0.03</v>
      </c>
      <c r="M181" s="429">
        <v>0.04</v>
      </c>
      <c r="N181" s="429">
        <v>0.01</v>
      </c>
      <c r="O181" s="429">
        <v>0</v>
      </c>
      <c r="P181" s="429">
        <v>0</v>
      </c>
      <c r="Q181" s="429">
        <f t="shared" si="41"/>
        <v>0.15000000000000002</v>
      </c>
      <c r="R181" s="749">
        <f t="shared" si="42"/>
        <v>1473.7816800000003</v>
      </c>
      <c r="S181" s="749">
        <v>1228.1514000000002</v>
      </c>
      <c r="T181" s="434" t="s">
        <v>198</v>
      </c>
      <c r="U181" s="435" t="s">
        <v>1719</v>
      </c>
    </row>
    <row r="182" spans="1:21" ht="36" x14ac:dyDescent="0.3">
      <c r="A182" s="457" t="s">
        <v>2685</v>
      </c>
      <c r="B182" s="457" t="s">
        <v>2686</v>
      </c>
      <c r="C182" s="680" t="s">
        <v>2713</v>
      </c>
      <c r="D182" s="452">
        <v>10</v>
      </c>
      <c r="E182" s="452">
        <v>3.6</v>
      </c>
      <c r="F182" s="452">
        <v>15</v>
      </c>
      <c r="G182" s="452">
        <v>42</v>
      </c>
      <c r="H182" s="427" t="s">
        <v>17</v>
      </c>
      <c r="I182" s="868">
        <f t="shared" si="40"/>
        <v>1733.8608000000004</v>
      </c>
      <c r="J182" s="429">
        <v>0.05</v>
      </c>
      <c r="K182" s="429">
        <v>0.02</v>
      </c>
      <c r="L182" s="429">
        <v>0.03</v>
      </c>
      <c r="M182" s="429">
        <v>0.04</v>
      </c>
      <c r="N182" s="429">
        <v>0.01</v>
      </c>
      <c r="O182" s="429">
        <v>0</v>
      </c>
      <c r="P182" s="429">
        <v>0</v>
      </c>
      <c r="Q182" s="429">
        <f t="shared" si="41"/>
        <v>0.15000000000000002</v>
      </c>
      <c r="R182" s="749">
        <f t="shared" si="42"/>
        <v>1473.7816800000003</v>
      </c>
      <c r="S182" s="749">
        <v>1228.1514000000002</v>
      </c>
      <c r="T182" s="434" t="s">
        <v>198</v>
      </c>
      <c r="U182" s="435" t="s">
        <v>1719</v>
      </c>
    </row>
    <row r="183" spans="1:21" ht="36" x14ac:dyDescent="0.3">
      <c r="A183" s="457" t="s">
        <v>2687</v>
      </c>
      <c r="B183" s="457" t="s">
        <v>2688</v>
      </c>
      <c r="C183" s="680" t="s">
        <v>2713</v>
      </c>
      <c r="D183" s="452">
        <v>10</v>
      </c>
      <c r="E183" s="452">
        <v>3.6</v>
      </c>
      <c r="F183" s="452">
        <v>15</v>
      </c>
      <c r="G183" s="452">
        <v>42</v>
      </c>
      <c r="H183" s="427" t="s">
        <v>17</v>
      </c>
      <c r="I183" s="868">
        <f t="shared" si="40"/>
        <v>1937.1900705882354</v>
      </c>
      <c r="J183" s="429">
        <v>0.05</v>
      </c>
      <c r="K183" s="429">
        <v>0.02</v>
      </c>
      <c r="L183" s="429">
        <v>0.03</v>
      </c>
      <c r="M183" s="429">
        <v>0.04</v>
      </c>
      <c r="N183" s="429">
        <v>0.01</v>
      </c>
      <c r="O183" s="429">
        <v>0</v>
      </c>
      <c r="P183" s="429">
        <v>0</v>
      </c>
      <c r="Q183" s="429">
        <f t="shared" si="41"/>
        <v>0.15000000000000002</v>
      </c>
      <c r="R183" s="749">
        <f t="shared" si="42"/>
        <v>1646.6115600000001</v>
      </c>
      <c r="S183" s="749">
        <v>1372.1763000000001</v>
      </c>
      <c r="T183" s="434" t="s">
        <v>198</v>
      </c>
      <c r="U183" s="435" t="s">
        <v>1719</v>
      </c>
    </row>
    <row r="184" spans="1:21" ht="36" x14ac:dyDescent="0.3">
      <c r="A184" s="457" t="s">
        <v>2689</v>
      </c>
      <c r="B184" s="457" t="s">
        <v>2690</v>
      </c>
      <c r="C184" s="680" t="s">
        <v>2713</v>
      </c>
      <c r="D184" s="452">
        <v>10</v>
      </c>
      <c r="E184" s="452">
        <v>3.6</v>
      </c>
      <c r="F184" s="452">
        <v>15</v>
      </c>
      <c r="G184" s="452">
        <v>42</v>
      </c>
      <c r="H184" s="427" t="s">
        <v>17</v>
      </c>
      <c r="I184" s="868">
        <f t="shared" si="40"/>
        <v>1937.1900705882354</v>
      </c>
      <c r="J184" s="429">
        <v>0.05</v>
      </c>
      <c r="K184" s="429">
        <v>0.02</v>
      </c>
      <c r="L184" s="429">
        <v>0.03</v>
      </c>
      <c r="M184" s="429">
        <v>0.04</v>
      </c>
      <c r="N184" s="429">
        <v>0.01</v>
      </c>
      <c r="O184" s="429">
        <v>0</v>
      </c>
      <c r="P184" s="429">
        <v>0</v>
      </c>
      <c r="Q184" s="429">
        <f t="shared" si="41"/>
        <v>0.15000000000000002</v>
      </c>
      <c r="R184" s="749">
        <f t="shared" si="42"/>
        <v>1646.6115600000001</v>
      </c>
      <c r="S184" s="749">
        <v>1372.1763000000001</v>
      </c>
      <c r="T184" s="434" t="s">
        <v>198</v>
      </c>
      <c r="U184" s="435" t="s">
        <v>1719</v>
      </c>
    </row>
    <row r="185" spans="1:21" ht="18" x14ac:dyDescent="0.3">
      <c r="A185" s="681" t="s">
        <v>2609</v>
      </c>
      <c r="B185" s="444"/>
      <c r="C185" s="444"/>
      <c r="D185" s="444"/>
      <c r="E185" s="444"/>
      <c r="F185" s="444"/>
      <c r="G185" s="444"/>
      <c r="H185" s="444"/>
      <c r="I185" s="865"/>
      <c r="J185" s="444"/>
      <c r="K185" s="444"/>
      <c r="L185" s="444"/>
      <c r="M185" s="444"/>
      <c r="N185" s="444"/>
      <c r="O185" s="444"/>
      <c r="P185" s="444"/>
      <c r="Q185" s="444"/>
      <c r="R185" s="865"/>
      <c r="S185" s="865"/>
      <c r="T185" s="444"/>
      <c r="U185" s="445"/>
    </row>
    <row r="186" spans="1:21" ht="36" x14ac:dyDescent="0.3">
      <c r="A186" s="457" t="s">
        <v>2691</v>
      </c>
      <c r="B186" s="457" t="s">
        <v>2692</v>
      </c>
      <c r="C186" s="680" t="s">
        <v>2714</v>
      </c>
      <c r="D186" s="452">
        <v>10</v>
      </c>
      <c r="E186" s="452">
        <v>4.5</v>
      </c>
      <c r="F186" s="452">
        <v>19</v>
      </c>
      <c r="G186" s="452">
        <v>42</v>
      </c>
      <c r="H186" s="427" t="s">
        <v>17</v>
      </c>
      <c r="I186" s="868">
        <f t="shared" ref="I186:I196" si="43">R186/(1-Q186)</f>
        <v>1577.9648470588238</v>
      </c>
      <c r="J186" s="429">
        <v>0.05</v>
      </c>
      <c r="K186" s="429">
        <v>0.02</v>
      </c>
      <c r="L186" s="429">
        <v>0.03</v>
      </c>
      <c r="M186" s="429">
        <v>0.04</v>
      </c>
      <c r="N186" s="429">
        <v>0.01</v>
      </c>
      <c r="O186" s="429">
        <v>0</v>
      </c>
      <c r="P186" s="429">
        <v>0</v>
      </c>
      <c r="Q186" s="429">
        <f t="shared" ref="Q186:Q196" si="44">SUM(J186:P186)</f>
        <v>0.15000000000000002</v>
      </c>
      <c r="R186" s="749">
        <f t="shared" ref="R186:R196" si="45">S186*1.2</f>
        <v>1341.2701200000001</v>
      </c>
      <c r="S186" s="749">
        <v>1117.7251000000001</v>
      </c>
      <c r="T186" s="434" t="s">
        <v>198</v>
      </c>
      <c r="U186" s="435" t="s">
        <v>1719</v>
      </c>
    </row>
    <row r="187" spans="1:21" ht="36" x14ac:dyDescent="0.3">
      <c r="A187" s="457" t="s">
        <v>2693</v>
      </c>
      <c r="B187" s="457" t="s">
        <v>2694</v>
      </c>
      <c r="C187" s="680" t="s">
        <v>2714</v>
      </c>
      <c r="D187" s="452">
        <v>10</v>
      </c>
      <c r="E187" s="452">
        <v>4.5</v>
      </c>
      <c r="F187" s="452">
        <v>19</v>
      </c>
      <c r="G187" s="452">
        <v>42</v>
      </c>
      <c r="H187" s="427" t="s">
        <v>17</v>
      </c>
      <c r="I187" s="868">
        <f t="shared" si="43"/>
        <v>1719.973976470588</v>
      </c>
      <c r="J187" s="429">
        <v>0.05</v>
      </c>
      <c r="K187" s="429">
        <v>0.02</v>
      </c>
      <c r="L187" s="429">
        <v>0.03</v>
      </c>
      <c r="M187" s="429">
        <v>0.04</v>
      </c>
      <c r="N187" s="429">
        <v>0.01</v>
      </c>
      <c r="O187" s="429">
        <v>0</v>
      </c>
      <c r="P187" s="429">
        <v>0</v>
      </c>
      <c r="Q187" s="429">
        <f t="shared" si="44"/>
        <v>0.15000000000000002</v>
      </c>
      <c r="R187" s="749">
        <f t="shared" si="45"/>
        <v>1461.9778799999997</v>
      </c>
      <c r="S187" s="749">
        <v>1218.3148999999999</v>
      </c>
      <c r="T187" s="434" t="s">
        <v>198</v>
      </c>
      <c r="U187" s="435" t="s">
        <v>1719</v>
      </c>
    </row>
    <row r="188" spans="1:21" ht="36" x14ac:dyDescent="0.3">
      <c r="A188" s="457" t="s">
        <v>2695</v>
      </c>
      <c r="B188" s="457" t="s">
        <v>2696</v>
      </c>
      <c r="C188" s="680" t="s">
        <v>2714</v>
      </c>
      <c r="D188" s="452">
        <v>10</v>
      </c>
      <c r="E188" s="452">
        <v>4.5</v>
      </c>
      <c r="F188" s="452">
        <v>19</v>
      </c>
      <c r="G188" s="452">
        <v>42</v>
      </c>
      <c r="H188" s="427" t="s">
        <v>17</v>
      </c>
      <c r="I188" s="868">
        <f t="shared" si="43"/>
        <v>1577.9648470588238</v>
      </c>
      <c r="J188" s="429">
        <v>0.05</v>
      </c>
      <c r="K188" s="429">
        <v>0.02</v>
      </c>
      <c r="L188" s="429">
        <v>0.03</v>
      </c>
      <c r="M188" s="429">
        <v>0.04</v>
      </c>
      <c r="N188" s="429">
        <v>0.01</v>
      </c>
      <c r="O188" s="429">
        <v>0</v>
      </c>
      <c r="P188" s="429">
        <v>0</v>
      </c>
      <c r="Q188" s="429">
        <f t="shared" si="44"/>
        <v>0.15000000000000002</v>
      </c>
      <c r="R188" s="749">
        <f t="shared" si="45"/>
        <v>1341.2701200000001</v>
      </c>
      <c r="S188" s="749">
        <v>1117.7251000000001</v>
      </c>
      <c r="T188" s="434" t="s">
        <v>198</v>
      </c>
      <c r="U188" s="435" t="s">
        <v>1719</v>
      </c>
    </row>
    <row r="189" spans="1:21" ht="36" x14ac:dyDescent="0.3">
      <c r="A189" s="457" t="s">
        <v>2697</v>
      </c>
      <c r="B189" s="457" t="s">
        <v>2698</v>
      </c>
      <c r="C189" s="680" t="s">
        <v>2714</v>
      </c>
      <c r="D189" s="452">
        <v>10</v>
      </c>
      <c r="E189" s="452">
        <v>4.5</v>
      </c>
      <c r="F189" s="452">
        <v>18</v>
      </c>
      <c r="G189" s="452">
        <v>42</v>
      </c>
      <c r="H189" s="427" t="s">
        <v>17</v>
      </c>
      <c r="I189" s="868">
        <f t="shared" si="43"/>
        <v>1733.8608000000004</v>
      </c>
      <c r="J189" s="429">
        <v>0.05</v>
      </c>
      <c r="K189" s="429">
        <v>0.02</v>
      </c>
      <c r="L189" s="429">
        <v>0.03</v>
      </c>
      <c r="M189" s="429">
        <v>0.04</v>
      </c>
      <c r="N189" s="429">
        <v>0.01</v>
      </c>
      <c r="O189" s="429">
        <v>0</v>
      </c>
      <c r="P189" s="429">
        <v>0</v>
      </c>
      <c r="Q189" s="429">
        <f t="shared" si="44"/>
        <v>0.15000000000000002</v>
      </c>
      <c r="R189" s="749">
        <f t="shared" si="45"/>
        <v>1473.7816800000003</v>
      </c>
      <c r="S189" s="749">
        <v>1228.1514000000002</v>
      </c>
      <c r="T189" s="434" t="s">
        <v>198</v>
      </c>
      <c r="U189" s="435" t="s">
        <v>1719</v>
      </c>
    </row>
    <row r="190" spans="1:21" ht="36" x14ac:dyDescent="0.3">
      <c r="A190" s="457" t="s">
        <v>2699</v>
      </c>
      <c r="B190" s="457" t="s">
        <v>2700</v>
      </c>
      <c r="C190" s="680" t="s">
        <v>2714</v>
      </c>
      <c r="D190" s="452">
        <v>10</v>
      </c>
      <c r="E190" s="452">
        <v>4.5</v>
      </c>
      <c r="F190" s="452">
        <v>18</v>
      </c>
      <c r="G190" s="452">
        <v>42</v>
      </c>
      <c r="H190" s="427" t="s">
        <v>17</v>
      </c>
      <c r="I190" s="868">
        <f t="shared" si="43"/>
        <v>1733.8608000000004</v>
      </c>
      <c r="J190" s="429">
        <v>0.05</v>
      </c>
      <c r="K190" s="429">
        <v>0.02</v>
      </c>
      <c r="L190" s="429">
        <v>0.03</v>
      </c>
      <c r="M190" s="429">
        <v>0.04</v>
      </c>
      <c r="N190" s="429">
        <v>0.01</v>
      </c>
      <c r="O190" s="429">
        <v>0</v>
      </c>
      <c r="P190" s="429">
        <v>0</v>
      </c>
      <c r="Q190" s="429">
        <f t="shared" si="44"/>
        <v>0.15000000000000002</v>
      </c>
      <c r="R190" s="749">
        <f t="shared" si="45"/>
        <v>1473.7816800000003</v>
      </c>
      <c r="S190" s="749">
        <v>1228.1514000000002</v>
      </c>
      <c r="T190" s="434" t="s">
        <v>198</v>
      </c>
      <c r="U190" s="435" t="s">
        <v>1719</v>
      </c>
    </row>
    <row r="191" spans="1:21" ht="36" x14ac:dyDescent="0.3">
      <c r="A191" s="457" t="s">
        <v>2701</v>
      </c>
      <c r="B191" s="457" t="s">
        <v>2702</v>
      </c>
      <c r="C191" s="680" t="s">
        <v>2714</v>
      </c>
      <c r="D191" s="452">
        <v>10</v>
      </c>
      <c r="E191" s="452">
        <v>4.5</v>
      </c>
      <c r="F191" s="452">
        <v>18</v>
      </c>
      <c r="G191" s="452">
        <v>42</v>
      </c>
      <c r="H191" s="427" t="s">
        <v>17</v>
      </c>
      <c r="I191" s="868">
        <f t="shared" si="43"/>
        <v>1937.1900705882354</v>
      </c>
      <c r="J191" s="429">
        <v>0.05</v>
      </c>
      <c r="K191" s="429">
        <v>0.02</v>
      </c>
      <c r="L191" s="429">
        <v>0.03</v>
      </c>
      <c r="M191" s="429">
        <v>0.04</v>
      </c>
      <c r="N191" s="429">
        <v>0.01</v>
      </c>
      <c r="O191" s="429">
        <v>0</v>
      </c>
      <c r="P191" s="429">
        <v>0</v>
      </c>
      <c r="Q191" s="429">
        <f t="shared" si="44"/>
        <v>0.15000000000000002</v>
      </c>
      <c r="R191" s="749">
        <f t="shared" si="45"/>
        <v>1646.6115600000001</v>
      </c>
      <c r="S191" s="749">
        <v>1372.1763000000001</v>
      </c>
      <c r="T191" s="434" t="s">
        <v>198</v>
      </c>
      <c r="U191" s="435" t="s">
        <v>1719</v>
      </c>
    </row>
    <row r="192" spans="1:21" ht="36" x14ac:dyDescent="0.3">
      <c r="A192" s="457" t="s">
        <v>2703</v>
      </c>
      <c r="B192" s="457" t="s">
        <v>2704</v>
      </c>
      <c r="C192" s="680" t="s">
        <v>2714</v>
      </c>
      <c r="D192" s="452">
        <v>10</v>
      </c>
      <c r="E192" s="452">
        <v>4.5</v>
      </c>
      <c r="F192" s="452">
        <v>18</v>
      </c>
      <c r="G192" s="452">
        <v>42</v>
      </c>
      <c r="H192" s="427" t="s">
        <v>17</v>
      </c>
      <c r="I192" s="868">
        <f t="shared" si="43"/>
        <v>1937.1900705882354</v>
      </c>
      <c r="J192" s="429">
        <v>0.05</v>
      </c>
      <c r="K192" s="429">
        <v>0.02</v>
      </c>
      <c r="L192" s="429">
        <v>0.03</v>
      </c>
      <c r="M192" s="429">
        <v>0.04</v>
      </c>
      <c r="N192" s="429">
        <v>0.01</v>
      </c>
      <c r="O192" s="429">
        <v>0</v>
      </c>
      <c r="P192" s="429">
        <v>0</v>
      </c>
      <c r="Q192" s="429">
        <f t="shared" si="44"/>
        <v>0.15000000000000002</v>
      </c>
      <c r="R192" s="749">
        <f t="shared" si="45"/>
        <v>1646.6115600000001</v>
      </c>
      <c r="S192" s="749">
        <v>1372.1763000000001</v>
      </c>
      <c r="T192" s="434" t="s">
        <v>198</v>
      </c>
      <c r="U192" s="435" t="s">
        <v>1719</v>
      </c>
    </row>
    <row r="193" spans="1:21" ht="36" x14ac:dyDescent="0.3">
      <c r="A193" s="457" t="s">
        <v>2705</v>
      </c>
      <c r="B193" s="457" t="s">
        <v>2706</v>
      </c>
      <c r="C193" s="680" t="s">
        <v>2714</v>
      </c>
      <c r="D193" s="452">
        <v>10</v>
      </c>
      <c r="E193" s="452">
        <v>4.5</v>
      </c>
      <c r="F193" s="452">
        <v>18</v>
      </c>
      <c r="G193" s="452">
        <v>42</v>
      </c>
      <c r="H193" s="427" t="s">
        <v>17</v>
      </c>
      <c r="I193" s="868">
        <f t="shared" si="43"/>
        <v>1733.8608000000004</v>
      </c>
      <c r="J193" s="429">
        <v>0.05</v>
      </c>
      <c r="K193" s="429">
        <v>0.02</v>
      </c>
      <c r="L193" s="429">
        <v>0.03</v>
      </c>
      <c r="M193" s="429">
        <v>0.04</v>
      </c>
      <c r="N193" s="429">
        <v>0.01</v>
      </c>
      <c r="O193" s="429">
        <v>0</v>
      </c>
      <c r="P193" s="429">
        <v>0</v>
      </c>
      <c r="Q193" s="429">
        <f t="shared" si="44"/>
        <v>0.15000000000000002</v>
      </c>
      <c r="R193" s="749">
        <f t="shared" si="45"/>
        <v>1473.7816800000003</v>
      </c>
      <c r="S193" s="749">
        <v>1228.1514000000002</v>
      </c>
      <c r="T193" s="434" t="s">
        <v>198</v>
      </c>
      <c r="U193" s="435" t="s">
        <v>1719</v>
      </c>
    </row>
    <row r="194" spans="1:21" ht="36" x14ac:dyDescent="0.3">
      <c r="A194" s="457" t="s">
        <v>2707</v>
      </c>
      <c r="B194" s="457" t="s">
        <v>2708</v>
      </c>
      <c r="C194" s="680" t="s">
        <v>2714</v>
      </c>
      <c r="D194" s="452">
        <v>10</v>
      </c>
      <c r="E194" s="452">
        <v>4.5</v>
      </c>
      <c r="F194" s="452">
        <v>18</v>
      </c>
      <c r="G194" s="452">
        <v>42</v>
      </c>
      <c r="H194" s="427" t="s">
        <v>17</v>
      </c>
      <c r="I194" s="868">
        <f t="shared" si="43"/>
        <v>1733.8608000000004</v>
      </c>
      <c r="J194" s="429">
        <v>0.05</v>
      </c>
      <c r="K194" s="429">
        <v>0.02</v>
      </c>
      <c r="L194" s="429">
        <v>0.03</v>
      </c>
      <c r="M194" s="429">
        <v>0.04</v>
      </c>
      <c r="N194" s="429">
        <v>0.01</v>
      </c>
      <c r="O194" s="429">
        <v>0</v>
      </c>
      <c r="P194" s="429">
        <v>0</v>
      </c>
      <c r="Q194" s="429">
        <f t="shared" si="44"/>
        <v>0.15000000000000002</v>
      </c>
      <c r="R194" s="749">
        <f t="shared" si="45"/>
        <v>1473.7816800000003</v>
      </c>
      <c r="S194" s="749">
        <v>1228.1514000000002</v>
      </c>
      <c r="T194" s="434" t="s">
        <v>198</v>
      </c>
      <c r="U194" s="435" t="s">
        <v>1719</v>
      </c>
    </row>
    <row r="195" spans="1:21" ht="36" x14ac:dyDescent="0.3">
      <c r="A195" s="457" t="s">
        <v>2709</v>
      </c>
      <c r="B195" s="457" t="s">
        <v>2710</v>
      </c>
      <c r="C195" s="680" t="s">
        <v>2714</v>
      </c>
      <c r="D195" s="452">
        <v>10</v>
      </c>
      <c r="E195" s="452">
        <v>4.5</v>
      </c>
      <c r="F195" s="452">
        <v>18</v>
      </c>
      <c r="G195" s="452">
        <v>42</v>
      </c>
      <c r="H195" s="427" t="s">
        <v>17</v>
      </c>
      <c r="I195" s="868">
        <f t="shared" si="43"/>
        <v>1937.1900705882354</v>
      </c>
      <c r="J195" s="429">
        <v>0.05</v>
      </c>
      <c r="K195" s="429">
        <v>0.02</v>
      </c>
      <c r="L195" s="429">
        <v>0.03</v>
      </c>
      <c r="M195" s="429">
        <v>0.04</v>
      </c>
      <c r="N195" s="429">
        <v>0.01</v>
      </c>
      <c r="O195" s="429">
        <v>0</v>
      </c>
      <c r="P195" s="429">
        <v>0</v>
      </c>
      <c r="Q195" s="429">
        <f t="shared" si="44"/>
        <v>0.15000000000000002</v>
      </c>
      <c r="R195" s="749">
        <f t="shared" si="45"/>
        <v>1646.6115600000001</v>
      </c>
      <c r="S195" s="749">
        <v>1372.1763000000001</v>
      </c>
      <c r="T195" s="434" t="s">
        <v>198</v>
      </c>
      <c r="U195" s="435" t="s">
        <v>1719</v>
      </c>
    </row>
    <row r="196" spans="1:21" ht="36" x14ac:dyDescent="0.3">
      <c r="A196" s="457" t="s">
        <v>2711</v>
      </c>
      <c r="B196" s="457" t="s">
        <v>2712</v>
      </c>
      <c r="C196" s="680" t="s">
        <v>2714</v>
      </c>
      <c r="D196" s="452">
        <v>10</v>
      </c>
      <c r="E196" s="452">
        <v>4.5</v>
      </c>
      <c r="F196" s="452">
        <v>18</v>
      </c>
      <c r="G196" s="452">
        <v>42</v>
      </c>
      <c r="H196" s="427" t="s">
        <v>17</v>
      </c>
      <c r="I196" s="868">
        <f t="shared" si="43"/>
        <v>1937.1900705882354</v>
      </c>
      <c r="J196" s="429">
        <v>0.05</v>
      </c>
      <c r="K196" s="429">
        <v>0.02</v>
      </c>
      <c r="L196" s="429">
        <v>0.03</v>
      </c>
      <c r="M196" s="429">
        <v>0.04</v>
      </c>
      <c r="N196" s="429">
        <v>0.01</v>
      </c>
      <c r="O196" s="429">
        <v>0</v>
      </c>
      <c r="P196" s="429">
        <v>0</v>
      </c>
      <c r="Q196" s="429">
        <f t="shared" si="44"/>
        <v>0.15000000000000002</v>
      </c>
      <c r="R196" s="749">
        <f t="shared" si="45"/>
        <v>1646.6115600000001</v>
      </c>
      <c r="S196" s="749">
        <v>1372.1763000000001</v>
      </c>
      <c r="T196" s="434" t="s">
        <v>198</v>
      </c>
      <c r="U196" s="435" t="s">
        <v>1719</v>
      </c>
    </row>
    <row r="198" spans="1:21" ht="15.6" x14ac:dyDescent="0.3">
      <c r="A198" s="238" t="s">
        <v>2450</v>
      </c>
      <c r="B198" s="77"/>
      <c r="C198" s="467"/>
      <c r="D198" s="467"/>
      <c r="E198" s="467"/>
      <c r="F198" s="467"/>
      <c r="G198" s="467"/>
      <c r="H198" s="467"/>
      <c r="I198" s="864"/>
      <c r="J198" s="467"/>
      <c r="K198" s="467"/>
      <c r="L198" s="467"/>
      <c r="M198" s="467"/>
      <c r="N198" s="467"/>
      <c r="O198" s="467"/>
      <c r="P198" s="467"/>
      <c r="Q198" s="467"/>
      <c r="R198" s="864"/>
      <c r="S198" s="864"/>
      <c r="T198" s="467"/>
      <c r="U198" s="467"/>
    </row>
  </sheetData>
  <sheetProtection algorithmName="SHA-512" hashValue="YNo7+8YXODdY7l7GfvdYBQ5U+kM5wNSSXganowm/L2WOzNf2MKeQEdyQpFHPJV6kQnx5YA2MIFgVzI2vfyaYuw==" saltValue="vAqcP7/dOHYw9+7jY/dbgw==" spinCount="100000" sheet="1" objects="1" scenarios="1"/>
  <autoFilter ref="A3:U196"/>
  <mergeCells count="18">
    <mergeCell ref="T1:T2"/>
    <mergeCell ref="U1:U2"/>
    <mergeCell ref="O1:O2"/>
    <mergeCell ref="P1:P2"/>
    <mergeCell ref="Q1:Q2"/>
    <mergeCell ref="S1:S2"/>
    <mergeCell ref="A107:P107"/>
    <mergeCell ref="A114:P114"/>
    <mergeCell ref="A86:F86"/>
    <mergeCell ref="A97:P97"/>
    <mergeCell ref="A102:P102"/>
    <mergeCell ref="N1:N2"/>
    <mergeCell ref="R1:R2"/>
    <mergeCell ref="I1:I2"/>
    <mergeCell ref="J1:J2"/>
    <mergeCell ref="K1:K2"/>
    <mergeCell ref="L1:L2"/>
    <mergeCell ref="M1:M2"/>
  </mergeCells>
  <conditionalFormatting sqref="D115:D117 D174:D176 D162">
    <cfRule type="containsText" dxfId="2" priority="88" operator="containsText" text="on hold">
      <formula>NOT(ISERROR(SEARCH("on hold",D115)))</formula>
    </cfRule>
    <cfRule type="containsText" dxfId="1" priority="89" operator="containsText" text="to create">
      <formula>NOT(ISERROR(SEARCH("to create",D115)))</formula>
    </cfRule>
    <cfRule type="containsText" dxfId="0" priority="90" operator="containsText" text="Created">
      <formula>NOT(ISERROR(SEARCH("Created",D115)))</formula>
    </cfRule>
  </conditionalFormatting>
  <pageMargins left="0.7" right="0.7" top="0.75" bottom="0.75" header="0.3" footer="0.3"/>
  <pageSetup paperSize="9" scale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38</vt:i4>
      </vt:variant>
    </vt:vector>
  </HeadingPairs>
  <TitlesOfParts>
    <vt:vector size="67" baseType="lpstr">
      <vt:lpstr> Introduction</vt:lpstr>
      <vt:lpstr>Rate of Penalty </vt:lpstr>
      <vt:lpstr>TACTIC</vt:lpstr>
      <vt:lpstr>CORE_LINE</vt:lpstr>
      <vt:lpstr>SPECIFIC</vt:lpstr>
      <vt:lpstr>DESIGN</vt:lpstr>
      <vt:lpstr>CANOPY</vt:lpstr>
      <vt:lpstr>DGS </vt:lpstr>
      <vt:lpstr>Cellio  Metal Grill Local Metal</vt:lpstr>
      <vt:lpstr>TechZone</vt:lpstr>
      <vt:lpstr>METAL</vt:lpstr>
      <vt:lpstr>METAL GRID</vt:lpstr>
      <vt:lpstr> ACCESSORIES</vt:lpstr>
      <vt:lpstr>Javelin</vt:lpstr>
      <vt:lpstr>Prelude Sixty2</vt:lpstr>
      <vt:lpstr>24 XL</vt:lpstr>
      <vt:lpstr>24 TL</vt:lpstr>
      <vt:lpstr>24 TL2</vt:lpstr>
      <vt:lpstr>Prelude Max</vt:lpstr>
      <vt:lpstr>15 TL</vt:lpstr>
      <vt:lpstr>15 XL</vt:lpstr>
      <vt:lpstr>Silhouette</vt:lpstr>
      <vt:lpstr>Interlude</vt:lpstr>
      <vt:lpstr>PRIMARY LONG SPAN GRIDS </vt:lpstr>
      <vt:lpstr>Bandraster</vt:lpstr>
      <vt:lpstr>T35</vt:lpstr>
      <vt:lpstr>Semi&amp;Concealed</vt:lpstr>
      <vt:lpstr>Axiom</vt:lpstr>
      <vt:lpstr>Perimeter</vt:lpstr>
      <vt:lpstr>' ACCESSORIES'!Заголовки_для_печати</vt:lpstr>
      <vt:lpstr>Axiom!Заголовки_для_печати</vt:lpstr>
      <vt:lpstr>Bandraster!Заголовки_для_печати</vt:lpstr>
      <vt:lpstr>CORE_LINE!Заголовки_для_печати</vt:lpstr>
      <vt:lpstr>DESIGN!Заголовки_для_печати</vt:lpstr>
      <vt:lpstr>METAL!Заголовки_для_печати</vt:lpstr>
      <vt:lpstr>'METAL GRID'!Заголовки_для_печати</vt:lpstr>
      <vt:lpstr>Perimeter!Заголовки_для_печати</vt:lpstr>
      <vt:lpstr>SPECIFIC!Заголовки_для_печати</vt:lpstr>
      <vt:lpstr>TACTIC!Заголовки_для_печати</vt:lpstr>
      <vt:lpstr>TechZone!Заголовки_для_печати</vt:lpstr>
      <vt:lpstr>' ACCESSORIES'!Область_печати</vt:lpstr>
      <vt:lpstr>' Introduction'!Область_печати</vt:lpstr>
      <vt:lpstr>'15 TL'!Область_печати</vt:lpstr>
      <vt:lpstr>'15 XL'!Область_печати</vt:lpstr>
      <vt:lpstr>'24 TL'!Область_печати</vt:lpstr>
      <vt:lpstr>'24 TL2'!Область_печати</vt:lpstr>
      <vt:lpstr>'24 XL'!Область_печати</vt:lpstr>
      <vt:lpstr>Axiom!Область_печати</vt:lpstr>
      <vt:lpstr>Bandraster!Область_печати</vt:lpstr>
      <vt:lpstr>CANOPY!Область_печати</vt:lpstr>
      <vt:lpstr>'Cellio  Metal Grill Local Metal'!Область_печати</vt:lpstr>
      <vt:lpstr>CORE_LINE!Область_печати</vt:lpstr>
      <vt:lpstr>DESIGN!Область_печати</vt:lpstr>
      <vt:lpstr>Interlude!Область_печати</vt:lpstr>
      <vt:lpstr>Javelin!Область_печати</vt:lpstr>
      <vt:lpstr>METAL!Область_печати</vt:lpstr>
      <vt:lpstr>'METAL GRID'!Область_печати</vt:lpstr>
      <vt:lpstr>Perimeter!Область_печати</vt:lpstr>
      <vt:lpstr>'Prelude Max'!Область_печати</vt:lpstr>
      <vt:lpstr>'Prelude Sixty2'!Область_печати</vt:lpstr>
      <vt:lpstr>'PRIMARY LONG SPAN GRIDS '!Область_печати</vt:lpstr>
      <vt:lpstr>'Semi&amp;Concealed'!Область_печати</vt:lpstr>
      <vt:lpstr>Silhouette!Область_печати</vt:lpstr>
      <vt:lpstr>SPECIFIC!Область_печати</vt:lpstr>
      <vt:lpstr>'T35'!Область_печати</vt:lpstr>
      <vt:lpstr>TACTIC!Область_печати</vt:lpstr>
      <vt:lpstr>TechZone!Область_печати</vt:lpstr>
    </vt:vector>
  </TitlesOfParts>
  <Company>Armstrong World Industries,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Fronina</dc:creator>
  <cp:lastModifiedBy>User</cp:lastModifiedBy>
  <cp:lastPrinted>2019-12-16T12:01:51Z</cp:lastPrinted>
  <dcterms:created xsi:type="dcterms:W3CDTF">2005-09-21T10:05:41Z</dcterms:created>
  <dcterms:modified xsi:type="dcterms:W3CDTF">2020-02-21T10:33:56Z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 General Price List Russia 01Jul2017.xlsx</vt:lpwstr>
  </property>
</Properties>
</file>